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4\For Them 31.12.2024\"/>
    </mc:Choice>
  </mc:AlternateContent>
  <xr:revisionPtr revIDLastSave="0" documentId="13_ncr:1_{A9E20929-EECB-4A1A-88B8-CEA382F81C48}" xr6:coauthVersionLast="47" xr6:coauthVersionMax="47" xr10:uidLastSave="{00000000-0000-0000-0000-000000000000}"/>
  <bookViews>
    <workbookView xWindow="-110" yWindow="-110" windowWidth="19420" windowHeight="1042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T24" i="21" l="1"/>
  <c r="T45" i="21"/>
  <c r="S11" i="21"/>
  <c r="T17" i="21"/>
  <c r="S21" i="21"/>
  <c r="T40" i="21"/>
  <c r="S24" i="21"/>
  <c r="S45" i="21"/>
  <c r="T11" i="21"/>
  <c r="S17" i="21"/>
  <c r="T21" i="21"/>
  <c r="S40" i="21"/>
  <c r="S50" i="21" l="1"/>
  <c r="E49" i="27" l="1"/>
  <c r="E61" i="27" l="1"/>
  <c r="AJ21" i="21" l="1"/>
  <c r="AJ24" i="21" l="1"/>
  <c r="AI21" i="21" l="1"/>
  <c r="AI24" i="21"/>
  <c r="AJ45" i="21" l="1"/>
  <c r="AJ50" i="21" s="1"/>
  <c r="AI45" i="21"/>
  <c r="W17" i="21"/>
  <c r="W40" i="21"/>
  <c r="X21" i="21" l="1"/>
  <c r="U18" i="21"/>
  <c r="AI11" i="21"/>
  <c r="AI50" i="21" s="1"/>
  <c r="Y29" i="21"/>
  <c r="U29" i="21"/>
  <c r="U16" i="21"/>
  <c r="U41" i="21"/>
  <c r="R40" i="21"/>
  <c r="U26" i="21"/>
  <c r="U46" i="21"/>
  <c r="Y28" i="21"/>
  <c r="U28" i="21"/>
  <c r="X24" i="21"/>
  <c r="R21" i="21"/>
  <c r="U22" i="21"/>
  <c r="U21" i="21" s="1"/>
  <c r="W21" i="21"/>
  <c r="X40" i="21"/>
  <c r="X45" i="21"/>
  <c r="T50" i="21"/>
  <c r="U33" i="21"/>
  <c r="Y16" i="21"/>
  <c r="Y22" i="21" l="1"/>
  <c r="Y21" i="21" s="1"/>
  <c r="V21" i="21"/>
  <c r="Y46" i="21"/>
  <c r="V45" i="21"/>
  <c r="Y18" i="21"/>
  <c r="Y37" i="21"/>
  <c r="U37" i="21"/>
  <c r="Y39" i="21"/>
  <c r="U39" i="21"/>
  <c r="Y41" i="21"/>
  <c r="Y48" i="21"/>
  <c r="U48" i="21"/>
  <c r="W11" i="21"/>
  <c r="Y33" i="21"/>
  <c r="Y43" i="21"/>
  <c r="U43" i="21"/>
  <c r="Y42" i="21"/>
  <c r="U42" i="21"/>
  <c r="X11" i="21"/>
  <c r="U47" i="21"/>
  <c r="U45" i="21" s="1"/>
  <c r="R11" i="21"/>
  <c r="U12" i="21"/>
  <c r="U11" i="21" s="1"/>
  <c r="W45" i="21"/>
  <c r="X17" i="21"/>
  <c r="R45" i="21"/>
  <c r="Y26" i="21"/>
  <c r="Y27" i="21"/>
  <c r="U27" i="21"/>
  <c r="U20" i="21"/>
  <c r="Y20" i="21" l="1"/>
  <c r="Y47" i="21"/>
  <c r="Y45" i="21" s="1"/>
  <c r="X50" i="21"/>
  <c r="U19" i="21"/>
  <c r="U17" i="21" s="1"/>
  <c r="R17" i="21"/>
  <c r="Y12" i="21"/>
  <c r="Y11" i="21" s="1"/>
  <c r="V11" i="21"/>
  <c r="Y38" i="21"/>
  <c r="U38" i="21"/>
  <c r="U40" i="21"/>
  <c r="Y40" i="21"/>
  <c r="V40" i="21"/>
  <c r="E35" i="27" l="1"/>
  <c r="Y19" i="21"/>
  <c r="Y17" i="21" s="1"/>
  <c r="V17" i="21"/>
  <c r="W24" i="21" l="1"/>
  <c r="W50" i="21" s="1"/>
  <c r="U25" i="21"/>
  <c r="U24" i="21" s="1"/>
  <c r="U50" i="21" s="1"/>
  <c r="R24" i="21"/>
  <c r="R50" i="21" s="1"/>
  <c r="V24" i="21" l="1"/>
  <c r="V50" i="21" s="1"/>
  <c r="Y25" i="21"/>
  <c r="Y24" i="21" s="1"/>
  <c r="Y50" i="21" s="1"/>
  <c r="N28" i="21" l="1"/>
  <c r="F28" i="21"/>
  <c r="N26" i="21"/>
  <c r="N19" i="21"/>
  <c r="M24" i="21"/>
  <c r="E40" i="21"/>
  <c r="N20" i="21"/>
  <c r="N42" i="21"/>
  <c r="F48" i="21"/>
  <c r="N39" i="21"/>
  <c r="F27" i="21"/>
  <c r="L17" i="21"/>
  <c r="M40" i="21"/>
  <c r="E24" i="21"/>
  <c r="AE21" i="21" l="1"/>
  <c r="F46" i="21"/>
  <c r="C45" i="21"/>
  <c r="C11" i="21"/>
  <c r="K17" i="21"/>
  <c r="AF24" i="21"/>
  <c r="M21" i="21"/>
  <c r="L11" i="21"/>
  <c r="F42" i="21"/>
  <c r="D21" i="21"/>
  <c r="N43" i="21"/>
  <c r="AE11" i="21"/>
  <c r="AE50" i="21" s="1"/>
  <c r="L45" i="21"/>
  <c r="M11" i="21"/>
  <c r="O11" i="21"/>
  <c r="N33" i="21"/>
  <c r="L40" i="21"/>
  <c r="D40" i="21"/>
  <c r="N27" i="21"/>
  <c r="AF11" i="21"/>
  <c r="D24" i="21"/>
  <c r="F39" i="21"/>
  <c r="O17" i="21"/>
  <c r="F29" i="21"/>
  <c r="N37" i="21"/>
  <c r="M17" i="21"/>
  <c r="C21" i="21"/>
  <c r="F22" i="21"/>
  <c r="F21" i="21" s="1"/>
  <c r="D17" i="21"/>
  <c r="E17" i="21"/>
  <c r="M45" i="21"/>
  <c r="F37" i="21"/>
  <c r="E45" i="21"/>
  <c r="D11" i="21"/>
  <c r="F26" i="21"/>
  <c r="N16" i="21"/>
  <c r="F16" i="21"/>
  <c r="E21" i="21"/>
  <c r="N48" i="21"/>
  <c r="AF45" i="21"/>
  <c r="N12" i="21"/>
  <c r="N11" i="21" s="1"/>
  <c r="K11" i="21"/>
  <c r="N38" i="21"/>
  <c r="L21" i="21"/>
  <c r="E11" i="21"/>
  <c r="F33" i="21"/>
  <c r="O24" i="21"/>
  <c r="N29" i="21"/>
  <c r="L24" i="21"/>
  <c r="F20" i="21"/>
  <c r="D45" i="21"/>
  <c r="O40" i="21"/>
  <c r="AE45" i="21"/>
  <c r="F47" i="21"/>
  <c r="N47" i="21"/>
  <c r="F18" i="21"/>
  <c r="C17" i="21"/>
  <c r="AF21" i="21"/>
  <c r="N41" i="21"/>
  <c r="N40" i="21" s="1"/>
  <c r="K40" i="21"/>
  <c r="F41" i="21"/>
  <c r="C40" i="21"/>
  <c r="F19" i="21"/>
  <c r="O45" i="21"/>
  <c r="F43" i="21"/>
  <c r="N46" i="21"/>
  <c r="K45" i="21"/>
  <c r="K21" i="21"/>
  <c r="AE24" i="21"/>
  <c r="F38" i="21"/>
  <c r="D50" i="21" l="1"/>
  <c r="F40" i="21"/>
  <c r="E29" i="27"/>
  <c r="E41" i="27" s="1"/>
  <c r="N22" i="21"/>
  <c r="N21" i="21" s="1"/>
  <c r="E50" i="21"/>
  <c r="AF50" i="21"/>
  <c r="M50" i="21"/>
  <c r="N18" i="21"/>
  <c r="N17" i="21" s="1"/>
  <c r="F45" i="21"/>
  <c r="F17" i="21"/>
  <c r="L50" i="21"/>
  <c r="F12" i="21"/>
  <c r="F11" i="21" s="1"/>
  <c r="F50" i="21" s="1"/>
  <c r="F25" i="21"/>
  <c r="F24" i="21" s="1"/>
  <c r="C24" i="21"/>
  <c r="C50" i="21" s="1"/>
  <c r="O21" i="21"/>
  <c r="O50" i="21" s="1"/>
  <c r="N45" i="21"/>
  <c r="E28" i="26"/>
  <c r="N25" i="21" l="1"/>
  <c r="N24" i="21" s="1"/>
  <c r="N50" i="21" s="1"/>
  <c r="K24" i="21"/>
  <c r="K50" i="21" s="1"/>
  <c r="E13" i="27" l="1"/>
  <c r="E19" i="27" l="1"/>
  <c r="E22" i="27" s="1"/>
  <c r="E43" i="27" s="1"/>
  <c r="E41" i="26"/>
  <c r="E72" i="27" l="1"/>
  <c r="E50" i="26"/>
  <c r="E51" i="26" s="1"/>
  <c r="E74" i="27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<sst xmlns="http://schemas.openxmlformats.org/spreadsheetml/2006/main" count="332" uniqueCount="248">
  <si>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</si>
  <si>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</si>
  <si>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</si>
  <si>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</si>
  <si>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</si>
  <si>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</si>
  <si>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</si>
  <si>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</si>
  <si>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</si>
  <si>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</si>
  <si>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</si>
  <si>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</si>
  <si>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</si>
  <si>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</si>
  <si>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</si>
  <si>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</si>
  <si>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</si>
  <si>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</si>
  <si>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</si>
  <si>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</si>
  <si>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</si>
  <si>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</si>
  <si>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</si>
  <si>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</si>
  <si>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</si>
  <si>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</si>
  <si>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</si>
  <si>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</si>
  <si>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</si>
  <si>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</si>
  <si>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</si>
  <si>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</si>
  <si>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</si>
  <si>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</si>
  <si>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</si>
  <si>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</si>
  <si>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</si>
  <si>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</si>
  <si>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</si>
  <si>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</si>
  <si>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</si>
  <si>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</si>
  <si>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</si>
  <si>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</si>
  <si>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</si>
  <si>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</si>
  <si>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</si>
  <si>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</si>
  <si>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</si>
  <si>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</si>
  <si>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</si>
  <si>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</si>
  <si>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</si>
  <si>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</si>
  <si>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</si>
  <si>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</si>
  <si>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</si>
  <si>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</si>
  <si>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</si>
  <si>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</si>
  <si>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</si>
  <si>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</si>
  <si>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</si>
  <si>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</si>
  <si>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</si>
  <si>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</si>
  <si>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</si>
  <si>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</si>
  <si>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</si>
  <si>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</si>
  <si>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</si>
  <si>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</si>
  <si>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</si>
  <si>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</si>
  <si>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</si>
  <si>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</si>
  <si>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</si>
  <si>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</si>
  <si>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</si>
  <si>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</si>
  <si>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</si>
  <si>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</si>
  <si>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</si>
  <si>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</si>
  <si>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</si>
  <si>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</si>
  <si>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</si>
  <si>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</si>
  <si>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</si>
  <si>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</si>
  <si>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</si>
  <si>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</si>
  <si>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</si>
  <si>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</si>
  <si>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</si>
  <si>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</si>
  <si>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</si>
  <si>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</si>
  <si>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</si>
  <si>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</si>
  <si>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</si>
  <si>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</si>
  <si>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</si>
  <si>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</si>
  <si>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</si>
  <si>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</si>
  <si>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</si>
  <si>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</si>
  <si>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</si>
  <si>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</si>
  <si>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</si>
  <si>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</si>
  <si>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</si>
  <si>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</si>
  <si>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</si>
  <si>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</si>
  <si>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</si>
  <si>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</si>
  <si>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</si>
  <si>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</si>
  <si>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</si>
  <si>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</si>
  <si>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</si>
  <si>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</si>
  <si>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</si>
  <si>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</si>
  <si>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</si>
  <si>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</si>
  <si>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</si>
  <si>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</si>
  <si>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</si>
  <si>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</si>
  <si>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</si>
  <si>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</si>
  <si>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</si>
  <si>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</si>
  <si>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</si>
  <si>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</si>
  <si>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</si>
  <si>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</si>
  <si>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</si>
  <si>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</si>
  <si>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</si>
  <si>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</si>
  <si>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</si>
  <si>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</si>
  <si>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</si>
  <si>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</si>
  <si>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</si>
  <si>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</si>
  <si>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</si>
  <si>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</si>
  <si>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</si>
  <si>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</si>
  <si>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</si>
  <si>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</si>
  <si>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</si>
  <si>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</si>
  <si>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</si>
  <si>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</si>
  <si>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</si>
  <si>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</si>
  <si>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</si>
  <si>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</si>
  <si>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</si>
  <si>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</si>
  <si>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</si>
  <si>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</si>
  <si>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</si>
  <si>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</si>
  <si>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</si>
  <si>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</si>
  <si>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</si>
  <si>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</si>
  <si>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</si>
  <si>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</si>
  <si>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</si>
  <si>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</si>
  <si>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</si>
  <si>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</si>
  <si>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</si>
  <si>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</si>
  <si>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</si>
  <si>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</si>
  <si>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</si>
  <si>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</si>
  <si>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</si>
  <si>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</si>
  <si>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</si>
  <si>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</si>
  <si>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</si>
  <si>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</si>
  <si>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</si>
  <si>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</si>
  <si>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</si>
  <si>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</si>
  <si>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</si>
  <si>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</si>
  <si>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</si>
  <si>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</si>
  <si>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</si>
  <si>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</si>
  <si>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</si>
  <si>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</si>
  <si>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</si>
  <si>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</si>
  <si>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</si>
  <si>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</si>
  <si>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</si>
  <si>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</si>
  <si>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</si>
  <si>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</si>
  <si>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</si>
  <si>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</si>
  <si>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</si>
  <si>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</si>
  <si>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</si>
  <si>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</si>
  <si>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</si>
  <si>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</si>
  <si>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</si>
  <si>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</si>
  <si>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</si>
  <si>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</si>
  <si>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</si>
  <si>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</si>
  <si>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</si>
  <si>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</si>
  <si>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</si>
  <si>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</si>
  <si>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</si>
  <si>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</si>
  <si>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</si>
  <si>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</si>
  <si>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</si>
  <si>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</si>
  <si>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</si>
  <si>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</si>
  <si>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</si>
  <si>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</si>
  <si>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</si>
  <si>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</si>
  <si>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</si>
  <si>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</si>
  <si>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</si>
  <si>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31.12.2024</t>
  </si>
  <si>
    <t>ანგარიშგების პერიოდი: 01.01.2024 -31.12.2024</t>
  </si>
  <si>
    <t>საანგარიშო პერიოდი: 01.01.2024 - 31.12.2024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</si>
</sst>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_-* #,##0.00\ _L_a_r_i_-;\-* #,##0.00\ _L_a_r_i_-;_-* &quot;-&quot;??\ _L_a_r_i_-;_-@_-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8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8" fontId="107" fillId="46" borderId="31" xfId="231" applyNumberFormat="1" applyFont="1" applyFill="1" applyBorder="1" applyAlignment="1">
      <alignment vertical="center" wrapText="1"/>
    </xf>
    <xf numFmtId="168" fontId="107" fillId="36" borderId="32" xfId="231" applyNumberFormat="1" applyFont="1" applyFill="1" applyBorder="1" applyAlignment="1">
      <alignment horizontal="center"/>
    </xf>
    <xf numFmtId="168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8" fontId="107" fillId="46" borderId="37" xfId="231" applyNumberFormat="1" applyFont="1" applyFill="1" applyBorder="1" applyAlignment="1">
      <alignment vertical="center" wrapText="1"/>
    </xf>
    <xf numFmtId="168" fontId="107" fillId="44" borderId="38" xfId="231" applyNumberFormat="1" applyFont="1" applyFill="1" applyBorder="1"/>
    <xf numFmtId="168" fontId="107" fillId="0" borderId="39" xfId="231" applyNumberFormat="1" applyFont="1" applyFill="1" applyBorder="1" applyAlignment="1">
      <alignment vertical="center" wrapText="1"/>
    </xf>
    <xf numFmtId="168" fontId="107" fillId="46" borderId="38" xfId="231" applyNumberFormat="1" applyFont="1" applyFill="1" applyBorder="1" applyAlignment="1">
      <alignment wrapText="1"/>
    </xf>
    <xf numFmtId="168" fontId="107" fillId="46" borderId="40" xfId="231" applyNumberFormat="1" applyFont="1" applyFill="1" applyBorder="1" applyAlignment="1">
      <alignment wrapText="1"/>
    </xf>
    <xf numFmtId="168" fontId="107" fillId="46" borderId="39" xfId="231" applyNumberFormat="1" applyFont="1" applyFill="1" applyBorder="1" applyAlignment="1">
      <alignment wrapText="1"/>
    </xf>
    <xf numFmtId="168" fontId="107" fillId="0" borderId="38" xfId="231" applyNumberFormat="1" applyFont="1" applyBorder="1" applyAlignment="1" applyProtection="1">
      <alignment vertical="center" wrapText="1"/>
      <protection locked="0"/>
    </xf>
    <xf numFmtId="168" fontId="107" fillId="45" borderId="39" xfId="388" applyNumberFormat="1" applyFont="1" applyFill="1" applyBorder="1"/>
    <xf numFmtId="168" fontId="107" fillId="36" borderId="38" xfId="231" applyNumberFormat="1" applyFont="1" applyFill="1" applyBorder="1" applyAlignment="1">
      <alignment wrapText="1"/>
    </xf>
    <xf numFmtId="168" fontId="107" fillId="45" borderId="41" xfId="388" applyNumberFormat="1" applyFont="1" applyFill="1" applyBorder="1"/>
    <xf numFmtId="168" fontId="107" fillId="0" borderId="39" xfId="231" applyNumberFormat="1" applyFont="1" applyBorder="1" applyAlignment="1" applyProtection="1">
      <alignment vertical="center" wrapText="1"/>
      <protection locked="0"/>
    </xf>
    <xf numFmtId="168" fontId="107" fillId="46" borderId="42" xfId="231" applyNumberFormat="1" applyFont="1" applyFill="1" applyBorder="1" applyAlignment="1">
      <alignment vertical="center" wrapText="1"/>
    </xf>
    <xf numFmtId="168" fontId="107" fillId="45" borderId="40" xfId="388" applyNumberFormat="1" applyFont="1" applyFill="1" applyBorder="1"/>
    <xf numFmtId="168" fontId="107" fillId="46" borderId="38" xfId="231" applyNumberFormat="1" applyFont="1" applyFill="1" applyBorder="1" applyAlignment="1">
      <alignment vertical="center" wrapText="1"/>
    </xf>
    <xf numFmtId="168" fontId="107" fillId="0" borderId="40" xfId="231" applyNumberFormat="1" applyFont="1" applyFill="1" applyBorder="1" applyAlignment="1">
      <alignment vertical="center" wrapText="1"/>
    </xf>
    <xf numFmtId="168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8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8" fontId="109" fillId="47" borderId="40" xfId="231" applyNumberFormat="1" applyFont="1" applyFill="1" applyBorder="1" applyAlignment="1" applyProtection="1">
      <alignment vertical="center" wrapText="1"/>
      <protection locked="0"/>
    </xf>
    <xf numFmtId="168" fontId="109" fillId="47" borderId="32" xfId="231" applyNumberFormat="1" applyFont="1" applyFill="1" applyBorder="1" applyAlignment="1" applyProtection="1">
      <alignment vertical="center" wrapText="1"/>
      <protection locked="0"/>
    </xf>
    <xf numFmtId="168" fontId="109" fillId="47" borderId="39" xfId="231" applyNumberFormat="1" applyFont="1" applyFill="1" applyBorder="1" applyAlignment="1" applyProtection="1">
      <alignment vertical="center" wrapText="1"/>
      <protection locked="0"/>
    </xf>
    <xf numFmtId="168" fontId="109" fillId="47" borderId="43" xfId="231" applyNumberFormat="1" applyFont="1" applyFill="1" applyBorder="1" applyAlignment="1" applyProtection="1">
      <alignment vertical="center" wrapText="1"/>
      <protection locked="0"/>
    </xf>
    <xf numFmtId="168" fontId="109" fillId="47" borderId="42" xfId="231" applyNumberFormat="1" applyFont="1" applyFill="1" applyBorder="1" applyAlignment="1" applyProtection="1">
      <alignment vertical="center" wrapText="1"/>
      <protection locked="0"/>
    </xf>
    <xf numFmtId="168" fontId="109" fillId="47" borderId="44" xfId="231" applyNumberFormat="1" applyFont="1" applyFill="1" applyBorder="1" applyAlignment="1" applyProtection="1">
      <alignment vertical="center" wrapText="1"/>
      <protection locked="0"/>
    </xf>
    <xf numFmtId="168" fontId="107" fillId="46" borderId="44" xfId="231" applyNumberFormat="1" applyFont="1" applyFill="1" applyBorder="1" applyAlignment="1">
      <alignment vertical="center" wrapText="1"/>
    </xf>
    <xf numFmtId="168" fontId="109" fillId="47" borderId="25" xfId="231" applyNumberFormat="1" applyFont="1" applyFill="1" applyBorder="1" applyAlignment="1" applyProtection="1">
      <alignment vertical="center" wrapText="1"/>
      <protection locked="0"/>
    </xf>
    <xf numFmtId="168" fontId="107" fillId="46" borderId="36" xfId="231" applyNumberFormat="1" applyFont="1" applyFill="1" applyBorder="1" applyAlignment="1">
      <alignment vertical="center" wrapText="1"/>
    </xf>
    <xf numFmtId="168" fontId="107" fillId="36" borderId="30" xfId="231" applyNumberFormat="1" applyFont="1" applyFill="1" applyBorder="1" applyAlignment="1">
      <alignment horizontal="center"/>
    </xf>
    <xf numFmtId="168" fontId="107" fillId="45" borderId="3" xfId="388" applyNumberFormat="1" applyFont="1" applyFill="1" applyBorder="1" applyAlignment="1">
      <alignment horizontal="center"/>
    </xf>
    <xf numFmtId="168" fontId="107" fillId="45" borderId="13" xfId="388" applyNumberFormat="1" applyFont="1" applyFill="1" applyBorder="1" applyAlignment="1">
      <alignment horizontal="center"/>
    </xf>
    <xf numFmtId="168" fontId="107" fillId="45" borderId="45" xfId="388" applyNumberFormat="1" applyFont="1" applyFill="1" applyBorder="1" applyAlignment="1">
      <alignment horizontal="center"/>
    </xf>
    <xf numFmtId="168" fontId="107" fillId="45" borderId="3" xfId="388" applyNumberFormat="1" applyFont="1" applyFill="1" applyBorder="1"/>
    <xf numFmtId="168" fontId="107" fillId="45" borderId="13" xfId="388" applyNumberFormat="1" applyFont="1" applyFill="1" applyBorder="1"/>
    <xf numFmtId="168" fontId="107" fillId="45" borderId="45" xfId="388" applyNumberFormat="1" applyFont="1" applyFill="1" applyBorder="1"/>
    <xf numFmtId="168" fontId="107" fillId="0" borderId="45" xfId="231" applyNumberFormat="1" applyFont="1" applyBorder="1" applyAlignment="1" applyProtection="1">
      <alignment vertical="center"/>
      <protection locked="0"/>
    </xf>
    <xf numFmtId="168" fontId="107" fillId="0" borderId="13" xfId="231" applyNumberFormat="1" applyFont="1" applyBorder="1" applyAlignment="1" applyProtection="1">
      <alignment vertical="center"/>
      <protection locked="0"/>
    </xf>
    <xf numFmtId="168" fontId="107" fillId="0" borderId="3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/>
    <xf numFmtId="168" fontId="107" fillId="44" borderId="32" xfId="231" applyNumberFormat="1" applyFont="1" applyFill="1" applyBorder="1" applyAlignment="1"/>
    <xf numFmtId="168" fontId="107" fillId="46" borderId="45" xfId="231" applyNumberFormat="1" applyFont="1" applyFill="1" applyBorder="1" applyAlignment="1"/>
    <xf numFmtId="168" fontId="107" fillId="46" borderId="3" xfId="231" applyNumberFormat="1" applyFont="1" applyFill="1" applyBorder="1" applyAlignment="1"/>
    <xf numFmtId="168" fontId="107" fillId="0" borderId="32" xfId="231" applyNumberFormat="1" applyFont="1" applyBorder="1" applyAlignment="1" applyProtection="1">
      <alignment vertical="center"/>
      <protection locked="0"/>
    </xf>
    <xf numFmtId="168" fontId="107" fillId="36" borderId="32" xfId="231" applyNumberFormat="1" applyFont="1" applyFill="1" applyBorder="1" applyAlignment="1"/>
    <xf numFmtId="168" fontId="107" fillId="0" borderId="3" xfId="231" applyNumberFormat="1" applyFont="1" applyBorder="1" applyAlignment="1" applyProtection="1">
      <alignment vertical="center"/>
      <protection locked="0"/>
    </xf>
    <xf numFmtId="168" fontId="107" fillId="46" borderId="31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>
      <alignment vertical="center"/>
    </xf>
    <xf numFmtId="168" fontId="107" fillId="0" borderId="45" xfId="231" applyNumberFormat="1" applyFont="1" applyFill="1" applyBorder="1" applyAlignment="1">
      <alignment vertical="center"/>
    </xf>
    <xf numFmtId="168" fontId="107" fillId="44" borderId="32" xfId="231" applyNumberFormat="1" applyFont="1" applyFill="1" applyBorder="1" applyAlignment="1">
      <alignment horizontal="center"/>
    </xf>
    <xf numFmtId="168" fontId="107" fillId="0" borderId="45" xfId="231" applyNumberFormat="1" applyFont="1" applyBorder="1" applyAlignment="1" applyProtection="1">
      <alignment horizontal="center" vertical="center"/>
      <protection locked="0"/>
    </xf>
    <xf numFmtId="168" fontId="107" fillId="0" borderId="13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/>
    </xf>
    <xf numFmtId="168" fontId="107" fillId="46" borderId="45" xfId="231" applyNumberFormat="1" applyFont="1" applyFill="1" applyBorder="1" applyAlignment="1">
      <alignment horizontal="center"/>
    </xf>
    <xf numFmtId="168" fontId="107" fillId="46" borderId="3" xfId="231" applyNumberFormat="1" applyFont="1" applyFill="1" applyBorder="1" applyAlignment="1">
      <alignment horizontal="center"/>
    </xf>
    <xf numFmtId="168" fontId="107" fillId="0" borderId="32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Border="1" applyAlignment="1" applyProtection="1">
      <alignment horizontal="center" vertical="center"/>
      <protection locked="0"/>
    </xf>
    <xf numFmtId="168" fontId="107" fillId="46" borderId="31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 vertical="center"/>
    </xf>
    <xf numFmtId="168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8" fontId="107" fillId="44" borderId="30" xfId="231" applyNumberFormat="1" applyFont="1" applyFill="1" applyBorder="1"/>
    <xf numFmtId="168" fontId="107" fillId="44" borderId="32" xfId="231" applyNumberFormat="1" applyFont="1" applyFill="1" applyBorder="1"/>
    <xf numFmtId="168" fontId="107" fillId="44" borderId="26" xfId="231" applyNumberFormat="1" applyFont="1" applyFill="1" applyBorder="1"/>
    <xf numFmtId="168" fontId="107" fillId="0" borderId="33" xfId="231" applyNumberFormat="1" applyFont="1" applyBorder="1" applyAlignment="1" applyProtection="1">
      <alignment vertical="center" wrapText="1"/>
      <protection locked="0"/>
    </xf>
    <xf numFmtId="168" fontId="107" fillId="0" borderId="45" xfId="231" applyNumberFormat="1" applyFont="1" applyBorder="1" applyAlignment="1" applyProtection="1">
      <alignment vertical="center" wrapText="1"/>
      <protection locked="0"/>
    </xf>
    <xf numFmtId="168" fontId="107" fillId="0" borderId="27" xfId="231" applyNumberFormat="1" applyFont="1" applyBorder="1" applyAlignment="1" applyProtection="1">
      <alignment vertical="center" wrapText="1"/>
      <protection locked="0"/>
    </xf>
    <xf numFmtId="168" fontId="107" fillId="0" borderId="34" xfId="231" applyNumberFormat="1" applyFont="1" applyBorder="1" applyAlignment="1" applyProtection="1">
      <alignment vertical="center" wrapText="1"/>
      <protection locked="0"/>
    </xf>
    <xf numFmtId="168" fontId="107" fillId="0" borderId="13" xfId="231" applyNumberFormat="1" applyFont="1" applyBorder="1" applyAlignment="1" applyProtection="1">
      <alignment vertical="center" wrapText="1"/>
      <protection locked="0"/>
    </xf>
    <xf numFmtId="168" fontId="107" fillId="0" borderId="28" xfId="231" applyNumberFormat="1" applyFont="1" applyBorder="1" applyAlignment="1" applyProtection="1">
      <alignment vertical="center" wrapText="1"/>
      <protection locked="0"/>
    </xf>
    <xf numFmtId="168" fontId="107" fillId="0" borderId="35" xfId="231" applyNumberFormat="1" applyFont="1" applyFill="1" applyBorder="1" applyAlignment="1">
      <alignment vertical="center" wrapText="1"/>
    </xf>
    <xf numFmtId="168" fontId="107" fillId="0" borderId="3" xfId="231" applyNumberFormat="1" applyFont="1" applyFill="1" applyBorder="1" applyAlignment="1">
      <alignment vertical="center" wrapText="1"/>
    </xf>
    <xf numFmtId="168" fontId="107" fillId="0" borderId="29" xfId="231" applyNumberFormat="1" applyFont="1" applyFill="1" applyBorder="1" applyAlignment="1">
      <alignment vertical="center" wrapText="1"/>
    </xf>
    <xf numFmtId="168" fontId="107" fillId="46" borderId="30" xfId="231" applyNumberFormat="1" applyFont="1" applyFill="1" applyBorder="1" applyAlignment="1">
      <alignment wrapText="1"/>
    </xf>
    <xf numFmtId="168" fontId="107" fillId="46" borderId="32" xfId="231" applyNumberFormat="1" applyFont="1" applyFill="1" applyBorder="1" applyAlignment="1">
      <alignment wrapText="1"/>
    </xf>
    <xf numFmtId="168" fontId="107" fillId="46" borderId="26" xfId="231" applyNumberFormat="1" applyFont="1" applyFill="1" applyBorder="1" applyAlignment="1">
      <alignment wrapText="1"/>
    </xf>
    <xf numFmtId="168" fontId="107" fillId="46" borderId="33" xfId="231" applyNumberFormat="1" applyFont="1" applyFill="1" applyBorder="1" applyAlignment="1">
      <alignment wrapText="1"/>
    </xf>
    <xf numFmtId="168" fontId="107" fillId="46" borderId="45" xfId="231" applyNumberFormat="1" applyFont="1" applyFill="1" applyBorder="1" applyAlignment="1">
      <alignment wrapText="1"/>
    </xf>
    <xf numFmtId="168" fontId="107" fillId="46" borderId="27" xfId="231" applyNumberFormat="1" applyFont="1" applyFill="1" applyBorder="1" applyAlignment="1">
      <alignment wrapText="1"/>
    </xf>
    <xf numFmtId="168" fontId="107" fillId="46" borderId="35" xfId="231" applyNumberFormat="1" applyFont="1" applyFill="1" applyBorder="1" applyAlignment="1">
      <alignment wrapText="1"/>
    </xf>
    <xf numFmtId="168" fontId="107" fillId="46" borderId="3" xfId="231" applyNumberFormat="1" applyFont="1" applyFill="1" applyBorder="1" applyAlignment="1">
      <alignment wrapText="1"/>
    </xf>
    <xf numFmtId="168" fontId="107" fillId="46" borderId="29" xfId="231" applyNumberFormat="1" applyFont="1" applyFill="1" applyBorder="1" applyAlignment="1">
      <alignment wrapText="1"/>
    </xf>
    <xf numFmtId="168" fontId="107" fillId="0" borderId="30" xfId="231" applyNumberFormat="1" applyFont="1" applyBorder="1" applyAlignment="1" applyProtection="1">
      <alignment vertical="center" wrapText="1"/>
      <protection locked="0"/>
    </xf>
    <xf numFmtId="168" fontId="107" fillId="0" borderId="32" xfId="231" applyNumberFormat="1" applyFont="1" applyBorder="1" applyAlignment="1" applyProtection="1">
      <alignment vertical="center" wrapText="1"/>
      <protection locked="0"/>
    </xf>
    <xf numFmtId="168" fontId="107" fillId="0" borderId="26" xfId="231" applyNumberFormat="1" applyFont="1" applyBorder="1" applyAlignment="1" applyProtection="1">
      <alignment vertical="center" wrapText="1"/>
      <protection locked="0"/>
    </xf>
    <xf numFmtId="168" fontId="107" fillId="36" borderId="30" xfId="231" applyNumberFormat="1" applyFont="1" applyFill="1" applyBorder="1" applyAlignment="1">
      <alignment wrapText="1"/>
    </xf>
    <xf numFmtId="168" fontId="107" fillId="36" borderId="32" xfId="231" applyNumberFormat="1" applyFont="1" applyFill="1" applyBorder="1" applyAlignment="1">
      <alignment wrapText="1"/>
    </xf>
    <xf numFmtId="168" fontId="107" fillId="36" borderId="26" xfId="231" applyNumberFormat="1" applyFont="1" applyFill="1" applyBorder="1" applyAlignment="1">
      <alignment wrapText="1"/>
    </xf>
    <xf numFmtId="168" fontId="107" fillId="46" borderId="30" xfId="231" applyNumberFormat="1" applyFont="1" applyFill="1" applyBorder="1" applyAlignment="1">
      <alignment vertical="center" wrapText="1"/>
    </xf>
    <xf numFmtId="168" fontId="107" fillId="46" borderId="32" xfId="231" applyNumberFormat="1" applyFont="1" applyFill="1" applyBorder="1" applyAlignment="1">
      <alignment vertical="center" wrapText="1"/>
    </xf>
    <xf numFmtId="168" fontId="107" fillId="46" borderId="26" xfId="231" applyNumberFormat="1" applyFont="1" applyFill="1" applyBorder="1" applyAlignment="1">
      <alignment vertical="center" wrapText="1"/>
    </xf>
    <xf numFmtId="168" fontId="107" fillId="0" borderId="3" xfId="231" applyNumberFormat="1" applyFont="1" applyBorder="1" applyAlignment="1" applyProtection="1">
      <alignment vertical="center" wrapText="1"/>
      <protection locked="0"/>
    </xf>
    <xf numFmtId="168" fontId="107" fillId="0" borderId="29" xfId="231" applyNumberFormat="1" applyFont="1" applyBorder="1" applyAlignment="1" applyProtection="1">
      <alignment vertical="center" wrapText="1"/>
      <protection locked="0"/>
    </xf>
    <xf numFmtId="168" fontId="107" fillId="0" borderId="33" xfId="231" applyNumberFormat="1" applyFont="1" applyFill="1" applyBorder="1" applyAlignment="1">
      <alignment vertical="center" wrapText="1"/>
    </xf>
    <xf numFmtId="168" fontId="107" fillId="0" borderId="45" xfId="231" applyNumberFormat="1" applyFont="1" applyFill="1" applyBorder="1" applyAlignment="1">
      <alignment vertical="center" wrapText="1"/>
    </xf>
    <xf numFmtId="168" fontId="107" fillId="0" borderId="27" xfId="231" applyNumberFormat="1" applyFont="1" applyFill="1" applyBorder="1" applyAlignment="1">
      <alignment vertical="center" wrapText="1"/>
    </xf>
    <xf numFmtId="168" fontId="107" fillId="0" borderId="35" xfId="231" applyNumberFormat="1" applyFont="1" applyBorder="1" applyAlignment="1" applyProtection="1">
      <alignment vertical="center" wrapText="1"/>
      <protection locked="0"/>
    </xf>
    <xf numFmtId="168" fontId="107" fillId="0" borderId="40" xfId="231" applyNumberFormat="1" applyFont="1" applyBorder="1" applyAlignment="1" applyProtection="1">
      <alignment vertical="center" wrapText="1"/>
      <protection locked="0"/>
    </xf>
    <xf numFmtId="168" fontId="107" fillId="0" borderId="41" xfId="231" applyNumberFormat="1" applyFont="1" applyBorder="1" applyAlignment="1" applyProtection="1">
      <alignment vertical="center" wrapText="1"/>
      <protection locked="0"/>
    </xf>
    <xf numFmtId="168" fontId="109" fillId="47" borderId="41" xfId="231" applyNumberFormat="1" applyFont="1" applyFill="1" applyBorder="1" applyAlignment="1" applyProtection="1">
      <alignment vertical="center" wrapText="1"/>
      <protection locked="0"/>
    </xf>
    <xf numFmtId="168" fontId="107" fillId="45" borderId="34" xfId="388" applyNumberFormat="1" applyFont="1" applyFill="1" applyBorder="1"/>
    <xf numFmtId="168" fontId="107" fillId="45" borderId="28" xfId="388" applyNumberFormat="1" applyFont="1" applyFill="1" applyBorder="1"/>
    <xf numFmtId="168" fontId="107" fillId="45" borderId="33" xfId="388" applyNumberFormat="1" applyFont="1" applyFill="1" applyBorder="1"/>
    <xf numFmtId="168" fontId="107" fillId="45" borderId="27" xfId="388" applyNumberFormat="1" applyFont="1" applyFill="1" applyBorder="1"/>
    <xf numFmtId="168" fontId="107" fillId="45" borderId="35" xfId="388" applyNumberFormat="1" applyFont="1" applyFill="1" applyBorder="1"/>
    <xf numFmtId="168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7" xfId="319" applyFont="1" applyBorder="1" applyAlignment="1">
      <alignment horizontal="center" vertical="center" wrapText="1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50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1" xfId="386" applyFont="1" applyBorder="1" applyAlignment="1">
      <alignment horizontal="center" vertical="center"/>
    </xf>
    <xf numFmtId="0" fontId="4" fillId="0" borderId="52" xfId="319" applyFont="1" applyBorder="1" applyAlignment="1">
      <alignment horizontal="center" vertical="center"/>
    </xf>
    <xf numFmtId="0" fontId="4" fillId="0" borderId="53" xfId="386" applyFont="1" applyBorder="1" applyAlignment="1">
      <alignment horizontal="left" vertical="center"/>
    </xf>
    <xf numFmtId="168" fontId="4" fillId="36" borderId="53" xfId="145" applyNumberFormat="1" applyFont="1" applyFill="1" applyBorder="1" applyAlignment="1">
      <alignment horizontal="right" vertical="center"/>
    </xf>
    <xf numFmtId="168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5" xfId="386" applyFont="1" applyBorder="1" applyAlignment="1">
      <alignment horizontal="center" vertical="center"/>
    </xf>
    <xf numFmtId="0" fontId="4" fillId="0" borderId="56" xfId="319" applyFont="1" applyBorder="1" applyAlignment="1">
      <alignment horizontal="center" vertical="center"/>
    </xf>
    <xf numFmtId="0" fontId="4" fillId="0" borderId="57" xfId="386" applyFont="1" applyBorder="1" applyAlignment="1">
      <alignment horizontal="left" vertical="center"/>
    </xf>
    <xf numFmtId="168" fontId="4" fillId="36" borderId="57" xfId="145" applyNumberFormat="1" applyFont="1" applyFill="1" applyBorder="1" applyAlignment="1">
      <alignment horizontal="right" vertical="center"/>
    </xf>
    <xf numFmtId="168" fontId="4" fillId="36" borderId="58" xfId="145" applyNumberFormat="1" applyFont="1" applyFill="1" applyBorder="1" applyAlignment="1">
      <alignment horizontal="right" vertical="center"/>
    </xf>
    <xf numFmtId="0" fontId="4" fillId="0" borderId="57" xfId="386" applyFont="1" applyBorder="1" applyAlignment="1">
      <alignment horizontal="left" vertical="center" wrapText="1"/>
    </xf>
    <xf numFmtId="0" fontId="4" fillId="0" borderId="57" xfId="386" applyFont="1" applyBorder="1" applyAlignment="1">
      <alignment vertical="center" wrapText="1"/>
    </xf>
    <xf numFmtId="0" fontId="4" fillId="0" borderId="57" xfId="319" applyFont="1" applyBorder="1" applyAlignment="1">
      <alignment horizontal="left" vertical="center"/>
    </xf>
    <xf numFmtId="0" fontId="4" fillId="0" borderId="59" xfId="386" applyFont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/>
    <xf numFmtId="168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3" xfId="319" applyFont="1" applyBorder="1" applyAlignment="1">
      <alignment vertical="center"/>
    </xf>
    <xf numFmtId="0" fontId="4" fillId="0" borderId="57" xfId="319" applyFont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8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8" fontId="110" fillId="36" borderId="63" xfId="145" applyNumberFormat="1" applyFont="1" applyFill="1" applyBorder="1" applyAlignment="1">
      <alignment horizontal="right" vertical="center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8" xfId="319" applyFont="1" applyBorder="1" applyAlignment="1">
      <alignment horizontal="center" vertical="top"/>
    </xf>
    <xf numFmtId="0" fontId="3" fillId="0" borderId="49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Border="1" applyAlignment="1">
      <alignment horizontal="center" vertical="center"/>
    </xf>
    <xf numFmtId="0" fontId="3" fillId="0" borderId="53" xfId="386" applyFont="1" applyBorder="1" applyAlignment="1">
      <alignment horizontal="left" vertical="center"/>
    </xf>
    <xf numFmtId="168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Border="1" applyAlignment="1">
      <alignment horizontal="center" vertical="center"/>
    </xf>
    <xf numFmtId="0" fontId="3" fillId="0" borderId="57" xfId="575" applyFont="1" applyBorder="1" applyAlignment="1">
      <alignment horizontal="left" vertical="center"/>
    </xf>
    <xf numFmtId="168" fontId="3" fillId="36" borderId="58" xfId="145" applyNumberFormat="1" applyFont="1" applyFill="1" applyBorder="1" applyAlignment="1">
      <alignment horizontal="right" vertical="center"/>
    </xf>
    <xf numFmtId="0" fontId="3" fillId="0" borderId="57" xfId="386" applyFont="1" applyBorder="1" applyAlignment="1">
      <alignment horizontal="left" vertical="center"/>
    </xf>
    <xf numFmtId="0" fontId="3" fillId="0" borderId="57" xfId="386" applyFont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Font="1" applyFill="1" applyBorder="1" applyAlignment="1">
      <alignment horizontal="center" vertical="center"/>
    </xf>
    <xf numFmtId="0" fontId="4" fillId="36" borderId="60" xfId="386" applyFont="1" applyFill="1" applyBorder="1" applyAlignment="1">
      <alignment vertical="center"/>
    </xf>
    <xf numFmtId="168" fontId="4" fillId="36" borderId="64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8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9" xfId="386" applyFont="1" applyFill="1" applyBorder="1" applyAlignment="1">
      <alignment vertical="center"/>
    </xf>
    <xf numFmtId="168" fontId="4" fillId="36" borderId="50" xfId="145" applyNumberFormat="1" applyFont="1" applyFill="1" applyBorder="1" applyAlignment="1">
      <alignment horizontal="right" vertical="center"/>
    </xf>
    <xf numFmtId="0" fontId="3" fillId="0" borderId="53" xfId="575" applyFont="1" applyBorder="1" applyAlignment="1">
      <alignment horizontal="left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Border="1" applyAlignment="1">
      <alignment horizontal="center" vertical="center"/>
    </xf>
    <xf numFmtId="0" fontId="3" fillId="0" borderId="61" xfId="386" applyFont="1" applyBorder="1" applyAlignment="1">
      <alignment horizontal="left" vertical="center"/>
    </xf>
    <xf numFmtId="168" fontId="3" fillId="36" borderId="64" xfId="145" applyNumberFormat="1" applyFont="1" applyFill="1" applyBorder="1" applyAlignment="1">
      <alignment horizontal="right" vertical="center"/>
    </xf>
    <xf numFmtId="168" fontId="3" fillId="0" borderId="0" xfId="145" applyNumberFormat="1" applyFont="1" applyFill="1" applyBorder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8" fontId="3" fillId="0" borderId="0" xfId="0" applyNumberFormat="1" applyFont="1" applyAlignment="1">
      <alignment vertical="center"/>
    </xf>
    <xf numFmtId="0" fontId="4" fillId="0" borderId="0" xfId="319" applyFont="1"/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Font="1" applyFill="1" applyBorder="1" applyAlignment="1">
      <alignment horizontal="center" vertical="center" wrapText="1"/>
    </xf>
    <xf numFmtId="0" fontId="4" fillId="48" borderId="4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25" xfId="0" applyFont="1" applyFill="1" applyBorder="1" applyAlignment="1">
      <alignment horizontal="center" vertical="center" wrapText="1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G2" sqref="G2"/>
    </sheetView>
  </sheetViews>
  <sheetFormatPr defaultColWidth="9.1796875" defaultRowHeight="13.5"/>
  <cols>
    <col min="1" max="1" width="2" style="131" customWidth="1"/>
    <col min="2" max="2" width="11" style="131" customWidth="1"/>
    <col min="3" max="3" width="5.1796875" style="131" customWidth="1"/>
    <col min="4" max="4" width="73.7265625" style="131" customWidth="1"/>
    <col min="5" max="5" width="17.453125" style="131" customWidth="1"/>
    <col min="6" max="6" width="12.81640625" style="131" customWidth="1"/>
    <col min="7" max="7" width="9.1796875" style="131" customWidth="1"/>
    <col min="8" max="16384" width="9.1796875" style="131"/>
  </cols>
  <sheetData>
    <row r="2" spans="2:5" s="218" customFormat="1">
      <c r="B2" s="221" t="s">
        <v>84</v>
      </c>
      <c r="C2" s="221"/>
      <c r="D2" s="215" t="s">
        <v>244</v>
      </c>
      <c r="E2" s="219" t="s">
        <v>238</v>
      </c>
    </row>
    <row r="3" spans="2:5" s="218" customFormat="1">
      <c r="B3" s="222" t="s">
        <v>245</v>
      </c>
      <c r="C3" s="222"/>
      <c r="D3" s="222"/>
      <c r="E3" s="222"/>
    </row>
    <row r="4" spans="2:5">
      <c r="B4" s="132"/>
      <c r="C4" s="132"/>
    </row>
    <row r="5" spans="2:5" ht="18" customHeight="1">
      <c r="B5" s="133"/>
      <c r="C5" s="223" t="s">
        <v>85</v>
      </c>
      <c r="D5" s="224"/>
      <c r="E5" s="224"/>
    </row>
    <row r="6" spans="2:5" ht="14" thickBot="1">
      <c r="E6" s="177" t="s">
        <v>86</v>
      </c>
    </row>
    <row r="7" spans="2:5" s="139" customFormat="1" ht="27.5" thickBot="1">
      <c r="B7" s="134" t="s">
        <v>87</v>
      </c>
      <c r="C7" s="135" t="s">
        <v>88</v>
      </c>
      <c r="D7" s="136"/>
      <c r="E7" s="137" t="s">
        <v>89</v>
      </c>
    </row>
    <row r="8" spans="2:5" s="139" customFormat="1" ht="6" customHeight="1">
      <c r="C8" s="140"/>
      <c r="E8" s="141"/>
    </row>
    <row r="9" spans="2:5" s="142" customFormat="1" ht="14" thickBot="1">
      <c r="C9" s="225" t="s">
        <v>90</v>
      </c>
      <c r="D9" s="225"/>
      <c r="E9" s="225"/>
    </row>
    <row r="10" spans="2:5" s="148" customFormat="1" ht="15" customHeight="1">
      <c r="B10" s="143" t="s">
        <v>91</v>
      </c>
      <c r="C10" s="144">
        <v>1</v>
      </c>
      <c r="D10" s="145" t="s">
        <v>242</v>
      </c>
      <c r="E10" s="146">
        <v>6598524.8200000003</v>
      </c>
    </row>
    <row r="11" spans="2:5" s="148" customFormat="1" ht="15" customHeight="1">
      <c r="B11" s="149" t="s">
        <v>92</v>
      </c>
      <c r="C11" s="150">
        <v>2</v>
      </c>
      <c r="D11" s="151" t="s">
        <v>93</v>
      </c>
      <c r="E11" s="152">
        <v>55635473.569999993</v>
      </c>
    </row>
    <row r="12" spans="2:5" s="148" customFormat="1" ht="15" customHeight="1">
      <c r="B12" s="149" t="s">
        <v>94</v>
      </c>
      <c r="C12" s="150">
        <v>3</v>
      </c>
      <c r="D12" s="151" t="s">
        <v>95</v>
      </c>
      <c r="E12" s="152">
        <v>0</v>
      </c>
    </row>
    <row r="13" spans="2:5" s="148" customFormat="1" ht="15" customHeight="1">
      <c r="B13" s="149" t="s">
        <v>96</v>
      </c>
      <c r="C13" s="150">
        <v>4</v>
      </c>
      <c r="D13" s="154" t="s">
        <v>97</v>
      </c>
      <c r="E13" s="152">
        <v>0</v>
      </c>
    </row>
    <row r="14" spans="2:5" s="148" customFormat="1" ht="27">
      <c r="B14" s="149" t="s">
        <v>98</v>
      </c>
      <c r="C14" s="150">
        <v>5</v>
      </c>
      <c r="D14" s="155" t="s">
        <v>99</v>
      </c>
      <c r="E14" s="152">
        <v>0</v>
      </c>
    </row>
    <row r="15" spans="2:5" s="148" customFormat="1" ht="15" customHeight="1">
      <c r="B15" s="149" t="s">
        <v>100</v>
      </c>
      <c r="C15" s="150">
        <v>6</v>
      </c>
      <c r="D15" s="154" t="s">
        <v>101</v>
      </c>
      <c r="E15" s="152">
        <v>75202192.389986992</v>
      </c>
    </row>
    <row r="16" spans="2:5" s="148" customFormat="1" ht="15" customHeight="1">
      <c r="B16" s="149" t="s">
        <v>102</v>
      </c>
      <c r="C16" s="150">
        <v>7</v>
      </c>
      <c r="D16" s="151" t="s">
        <v>103</v>
      </c>
      <c r="E16" s="152">
        <v>0</v>
      </c>
    </row>
    <row r="17" spans="2:6" s="148" customFormat="1" ht="15" customHeight="1">
      <c r="B17" s="149" t="s">
        <v>104</v>
      </c>
      <c r="C17" s="150">
        <v>8</v>
      </c>
      <c r="D17" s="154" t="s">
        <v>105</v>
      </c>
      <c r="E17" s="152">
        <v>389484.82</v>
      </c>
    </row>
    <row r="18" spans="2:6" s="148" customFormat="1" ht="15" customHeight="1">
      <c r="B18" s="149" t="s">
        <v>106</v>
      </c>
      <c r="C18" s="150">
        <v>9</v>
      </c>
      <c r="D18" s="151" t="s">
        <v>107</v>
      </c>
      <c r="E18" s="152">
        <v>0</v>
      </c>
    </row>
    <row r="19" spans="2:6" s="148" customFormat="1" ht="15" customHeight="1">
      <c r="B19" s="149" t="s">
        <v>108</v>
      </c>
      <c r="C19" s="150">
        <v>10</v>
      </c>
      <c r="D19" s="151" t="s">
        <v>109</v>
      </c>
      <c r="E19" s="152">
        <v>0</v>
      </c>
    </row>
    <row r="20" spans="2:6" s="148" customFormat="1" ht="15" customHeight="1">
      <c r="B20" s="149" t="s">
        <v>110</v>
      </c>
      <c r="C20" s="150">
        <v>11</v>
      </c>
      <c r="D20" s="151" t="s">
        <v>111</v>
      </c>
      <c r="E20" s="152">
        <v>7293977.0600000042</v>
      </c>
    </row>
    <row r="21" spans="2:6" s="148" customFormat="1" ht="15" customHeight="1">
      <c r="B21" s="149" t="s">
        <v>112</v>
      </c>
      <c r="C21" s="150">
        <v>12</v>
      </c>
      <c r="D21" s="151" t="s">
        <v>113</v>
      </c>
      <c r="E21" s="152">
        <v>35680399.065931343</v>
      </c>
    </row>
    <row r="22" spans="2:6" s="148" customFormat="1" ht="15" customHeight="1">
      <c r="B22" s="149" t="s">
        <v>114</v>
      </c>
      <c r="C22" s="150">
        <v>13</v>
      </c>
      <c r="D22" s="151" t="s">
        <v>115</v>
      </c>
      <c r="E22" s="152">
        <v>1527705.2499999998</v>
      </c>
    </row>
    <row r="23" spans="2:6" s="148" customFormat="1" ht="15" customHeight="1">
      <c r="B23" s="149" t="s">
        <v>116</v>
      </c>
      <c r="C23" s="150">
        <v>14</v>
      </c>
      <c r="D23" s="151" t="s">
        <v>117</v>
      </c>
      <c r="E23" s="152">
        <v>3785707.6100000008</v>
      </c>
    </row>
    <row r="24" spans="2:6" s="148" customFormat="1" ht="15" customHeight="1">
      <c r="B24" s="149" t="s">
        <v>118</v>
      </c>
      <c r="C24" s="150">
        <v>15</v>
      </c>
      <c r="D24" s="151" t="s">
        <v>119</v>
      </c>
      <c r="E24" s="152">
        <v>1900477.6</v>
      </c>
    </row>
    <row r="25" spans="2:6" s="148" customFormat="1" ht="15" customHeight="1">
      <c r="B25" s="149" t="s">
        <v>120</v>
      </c>
      <c r="C25" s="150">
        <v>16</v>
      </c>
      <c r="D25" s="151" t="s">
        <v>121</v>
      </c>
      <c r="E25" s="152">
        <v>2225041.2399999993</v>
      </c>
    </row>
    <row r="26" spans="2:6" s="148" customFormat="1" ht="15" customHeight="1">
      <c r="B26" s="149" t="s">
        <v>122</v>
      </c>
      <c r="C26" s="150">
        <v>17</v>
      </c>
      <c r="D26" s="151" t="s">
        <v>123</v>
      </c>
      <c r="E26" s="152">
        <v>0</v>
      </c>
    </row>
    <row r="27" spans="2:6" s="148" customFormat="1" ht="15" customHeight="1">
      <c r="B27" s="149" t="s">
        <v>124</v>
      </c>
      <c r="C27" s="150">
        <v>18</v>
      </c>
      <c r="D27" s="156" t="s">
        <v>125</v>
      </c>
      <c r="E27" s="152">
        <v>3372021.2964453092</v>
      </c>
    </row>
    <row r="28" spans="2:6" s="161" customFormat="1" ht="15" customHeight="1" thickBot="1">
      <c r="B28" s="157" t="s">
        <v>126</v>
      </c>
      <c r="C28" s="158">
        <v>19</v>
      </c>
      <c r="D28" s="159" t="s">
        <v>127</v>
      </c>
      <c r="E28" s="160">
        <f>SUM(E10:E27)</f>
        <v>193611004.72236365</v>
      </c>
    </row>
    <row r="29" spans="2:6" s="142" customFormat="1" ht="6" customHeight="1">
      <c r="B29" s="162"/>
      <c r="C29" s="163"/>
      <c r="D29" s="164"/>
      <c r="E29" s="165"/>
      <c r="F29" s="148"/>
    </row>
    <row r="30" spans="2:6" s="142" customFormat="1" ht="14" thickBot="1">
      <c r="B30" s="162"/>
      <c r="C30" s="225" t="s">
        <v>128</v>
      </c>
      <c r="D30" s="225"/>
      <c r="E30" s="225"/>
    </row>
    <row r="31" spans="2:6" s="148" customFormat="1" ht="15" customHeight="1">
      <c r="B31" s="143" t="s">
        <v>129</v>
      </c>
      <c r="C31" s="144">
        <v>20</v>
      </c>
      <c r="D31" s="166" t="s">
        <v>130</v>
      </c>
      <c r="E31" s="146">
        <v>123275072.71228893</v>
      </c>
    </row>
    <row r="32" spans="2:6" s="148" customFormat="1" ht="15" customHeight="1">
      <c r="B32" s="149" t="s">
        <v>131</v>
      </c>
      <c r="C32" s="150">
        <v>21</v>
      </c>
      <c r="D32" s="167" t="s">
        <v>132</v>
      </c>
      <c r="E32" s="152">
        <v>7492306.4038067292</v>
      </c>
    </row>
    <row r="33" spans="2:5" s="148" customFormat="1" ht="15" customHeight="1">
      <c r="B33" s="149" t="s">
        <v>133</v>
      </c>
      <c r="C33" s="150">
        <v>22</v>
      </c>
      <c r="D33" s="154" t="s">
        <v>134</v>
      </c>
      <c r="E33" s="152">
        <v>0</v>
      </c>
    </row>
    <row r="34" spans="2:5" s="148" customFormat="1" ht="15" customHeight="1">
      <c r="B34" s="149" t="s">
        <v>135</v>
      </c>
      <c r="C34" s="150">
        <v>23</v>
      </c>
      <c r="D34" s="167" t="s">
        <v>136</v>
      </c>
      <c r="E34" s="152">
        <v>608604.56935922219</v>
      </c>
    </row>
    <row r="35" spans="2:5" s="148" customFormat="1" ht="15" customHeight="1">
      <c r="B35" s="149" t="s">
        <v>137</v>
      </c>
      <c r="C35" s="150">
        <v>24</v>
      </c>
      <c r="D35" s="167" t="s">
        <v>138</v>
      </c>
      <c r="E35" s="152">
        <v>1881592.8516000004</v>
      </c>
    </row>
    <row r="36" spans="2:5" s="148" customFormat="1" ht="15" customHeight="1">
      <c r="B36" s="149" t="s">
        <v>139</v>
      </c>
      <c r="C36" s="150">
        <v>25</v>
      </c>
      <c r="D36" s="167" t="s">
        <v>140</v>
      </c>
      <c r="E36" s="152">
        <v>0</v>
      </c>
    </row>
    <row r="37" spans="2:5" s="148" customFormat="1" ht="15" customHeight="1">
      <c r="B37" s="149" t="s">
        <v>141</v>
      </c>
      <c r="C37" s="150">
        <v>26</v>
      </c>
      <c r="D37" s="167" t="s">
        <v>142</v>
      </c>
      <c r="E37" s="152">
        <v>0</v>
      </c>
    </row>
    <row r="38" spans="2:5" s="148" customFormat="1" ht="15" customHeight="1">
      <c r="B38" s="149" t="s">
        <v>143</v>
      </c>
      <c r="C38" s="150">
        <v>27</v>
      </c>
      <c r="D38" s="167" t="s">
        <v>144</v>
      </c>
      <c r="E38" s="152">
        <v>3907332.0900000003</v>
      </c>
    </row>
    <row r="39" spans="2:5" s="148" customFormat="1" ht="15" customHeight="1">
      <c r="B39" s="149" t="s">
        <v>145</v>
      </c>
      <c r="C39" s="150">
        <v>28</v>
      </c>
      <c r="D39" s="167" t="s">
        <v>146</v>
      </c>
      <c r="E39" s="152">
        <v>0</v>
      </c>
    </row>
    <row r="40" spans="2:5" s="148" customFormat="1" ht="15" customHeight="1">
      <c r="B40" s="149" t="s">
        <v>147</v>
      </c>
      <c r="C40" s="150">
        <v>29</v>
      </c>
      <c r="D40" s="167" t="s">
        <v>148</v>
      </c>
      <c r="E40" s="152">
        <v>9510278.1464066654</v>
      </c>
    </row>
    <row r="41" spans="2:5" s="161" customFormat="1" ht="15" customHeight="1" thickBot="1">
      <c r="B41" s="157" t="s">
        <v>149</v>
      </c>
      <c r="C41" s="158">
        <v>30</v>
      </c>
      <c r="D41" s="168" t="s">
        <v>150</v>
      </c>
      <c r="E41" s="160">
        <f>SUM(E31:E40)</f>
        <v>146675186.77346158</v>
      </c>
    </row>
    <row r="42" spans="2:5" s="142" customFormat="1" ht="6" customHeight="1">
      <c r="B42" s="169"/>
      <c r="C42" s="170"/>
      <c r="D42" s="164"/>
      <c r="E42" s="165"/>
    </row>
    <row r="43" spans="2:5" s="142" customFormat="1" ht="14" thickBot="1">
      <c r="B43" s="169"/>
      <c r="C43" s="225" t="s">
        <v>151</v>
      </c>
      <c r="D43" s="225"/>
      <c r="E43" s="225"/>
    </row>
    <row r="44" spans="2:5" s="148" customFormat="1" ht="15" customHeight="1">
      <c r="B44" s="143" t="s">
        <v>152</v>
      </c>
      <c r="C44" s="144">
        <v>31</v>
      </c>
      <c r="D44" s="166" t="s">
        <v>153</v>
      </c>
      <c r="E44" s="146">
        <v>37971894</v>
      </c>
    </row>
    <row r="45" spans="2:5" s="148" customFormat="1" ht="15" customHeight="1">
      <c r="B45" s="149" t="s">
        <v>154</v>
      </c>
      <c r="C45" s="150">
        <v>32</v>
      </c>
      <c r="D45" s="167" t="s">
        <v>155</v>
      </c>
      <c r="E45" s="152">
        <v>0</v>
      </c>
    </row>
    <row r="46" spans="2:5" s="148" customFormat="1" ht="15" customHeight="1">
      <c r="B46" s="149" t="s">
        <v>156</v>
      </c>
      <c r="C46" s="150">
        <v>33</v>
      </c>
      <c r="D46" s="167" t="s">
        <v>157</v>
      </c>
      <c r="E46" s="152">
        <v>0</v>
      </c>
    </row>
    <row r="47" spans="2:5" s="148" customFormat="1" ht="15" customHeight="1">
      <c r="B47" s="149" t="s">
        <v>158</v>
      </c>
      <c r="C47" s="150">
        <v>34</v>
      </c>
      <c r="D47" s="167" t="s">
        <v>159</v>
      </c>
      <c r="E47" s="152">
        <v>-7389441.9078576602</v>
      </c>
    </row>
    <row r="48" spans="2:5" s="148" customFormat="1" ht="15" customHeight="1">
      <c r="B48" s="149" t="s">
        <v>160</v>
      </c>
      <c r="C48" s="150">
        <v>35</v>
      </c>
      <c r="D48" s="167" t="s">
        <v>161</v>
      </c>
      <c r="E48" s="152">
        <v>14329296.106039047</v>
      </c>
    </row>
    <row r="49" spans="2:5" s="148" customFormat="1" ht="15" customHeight="1">
      <c r="B49" s="149" t="s">
        <v>162</v>
      </c>
      <c r="C49" s="150">
        <v>36</v>
      </c>
      <c r="D49" s="167" t="s">
        <v>163</v>
      </c>
      <c r="E49" s="152">
        <v>2024070.23</v>
      </c>
    </row>
    <row r="50" spans="2:5" s="161" customFormat="1" ht="15" customHeight="1">
      <c r="B50" s="149" t="s">
        <v>164</v>
      </c>
      <c r="C50" s="171">
        <v>37</v>
      </c>
      <c r="D50" s="172" t="s">
        <v>165</v>
      </c>
      <c r="E50" s="173">
        <f>SUM(E44+E45-E46+E47+E48+E49)</f>
        <v>46935818.428181387</v>
      </c>
    </row>
    <row r="51" spans="2:5" s="161" customFormat="1" ht="15" customHeight="1" thickBot="1">
      <c r="B51" s="157" t="s">
        <v>166</v>
      </c>
      <c r="C51" s="174">
        <v>38</v>
      </c>
      <c r="D51" s="175" t="s">
        <v>167</v>
      </c>
      <c r="E51" s="176">
        <f>E41+E50</f>
        <v>193611005.20164296</v>
      </c>
    </row>
    <row r="54" spans="2:5">
      <c r="C54" s="226"/>
      <c r="D54" s="226"/>
      <c r="E54" s="226"/>
    </row>
    <row r="55" spans="2:5">
      <c r="C55" s="227"/>
      <c r="D55" s="227"/>
      <c r="E55" s="227"/>
    </row>
    <row r="56" spans="2:5">
      <c r="C56" s="226"/>
      <c r="D56" s="226"/>
      <c r="E56" s="226"/>
    </row>
    <row r="57" spans="2:5">
      <c r="C57" s="227"/>
      <c r="D57" s="227"/>
      <c r="E57" s="227"/>
    </row>
    <row r="58" spans="2:5" ht="15" customHeight="1">
      <c r="C58" s="226"/>
      <c r="D58" s="226"/>
      <c r="E58" s="226"/>
    </row>
    <row r="59" spans="2:5">
      <c r="C59" s="227"/>
      <c r="D59" s="227"/>
      <c r="E59" s="227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G1" sqref="G1"/>
    </sheetView>
  </sheetViews>
  <sheetFormatPr defaultColWidth="9.1796875" defaultRowHeight="13.5"/>
  <cols>
    <col min="1" max="1" width="2" style="142" customWidth="1"/>
    <col min="2" max="2" width="11" style="142" customWidth="1"/>
    <col min="3" max="3" width="5.81640625" style="142" customWidth="1"/>
    <col min="4" max="4" width="81.7265625" style="142" customWidth="1"/>
    <col min="5" max="5" width="15.7265625" style="142" customWidth="1"/>
    <col min="6" max="16384" width="9.1796875" style="142"/>
  </cols>
  <sheetData>
    <row r="1" spans="2:5" ht="15" customHeight="1">
      <c r="B1" s="228" t="s">
        <v>84</v>
      </c>
      <c r="C1" s="228"/>
      <c r="D1" s="178" t="s">
        <v>244</v>
      </c>
      <c r="E1" s="216" t="s">
        <v>239</v>
      </c>
    </row>
    <row r="2" spans="2:5" ht="15" customHeight="1">
      <c r="B2" s="228" t="s">
        <v>246</v>
      </c>
      <c r="C2" s="228"/>
      <c r="D2" s="228"/>
      <c r="E2" s="228"/>
    </row>
    <row r="3" spans="2:5" ht="15" customHeight="1"/>
    <row r="4" spans="2:5" s="179" customFormat="1" ht="12.75" customHeight="1">
      <c r="D4" s="229" t="s">
        <v>168</v>
      </c>
      <c r="E4" s="229"/>
    </row>
    <row r="5" spans="2:5" ht="15" customHeight="1" thickBot="1">
      <c r="E5" s="214" t="s">
        <v>86</v>
      </c>
    </row>
    <row r="6" spans="2:5" s="182" customFormat="1" ht="45" customHeight="1" thickBot="1">
      <c r="B6" s="134" t="s">
        <v>87</v>
      </c>
      <c r="C6" s="180" t="s">
        <v>88</v>
      </c>
      <c r="D6" s="181"/>
      <c r="E6" s="138" t="s">
        <v>89</v>
      </c>
    </row>
    <row r="7" spans="2:5" ht="9" customHeight="1">
      <c r="C7" s="148"/>
      <c r="D7" s="148"/>
      <c r="E7" s="183"/>
    </row>
    <row r="8" spans="2:5" ht="15" customHeight="1" thickBot="1">
      <c r="C8" s="230" t="s">
        <v>169</v>
      </c>
      <c r="D8" s="230"/>
      <c r="E8" s="230"/>
    </row>
    <row r="9" spans="2:5" ht="15" customHeight="1">
      <c r="B9" s="184" t="s">
        <v>91</v>
      </c>
      <c r="C9" s="185">
        <v>1</v>
      </c>
      <c r="D9" s="186" t="s">
        <v>170</v>
      </c>
      <c r="E9" s="187">
        <v>208668802.85660604</v>
      </c>
    </row>
    <row r="10" spans="2:5" ht="15" customHeight="1">
      <c r="B10" s="188" t="s">
        <v>92</v>
      </c>
      <c r="C10" s="189">
        <v>2</v>
      </c>
      <c r="D10" s="190" t="s">
        <v>171</v>
      </c>
      <c r="E10" s="191">
        <v>111677904.23785253</v>
      </c>
    </row>
    <row r="11" spans="2:5" ht="15" customHeight="1">
      <c r="B11" s="188" t="s">
        <v>94</v>
      </c>
      <c r="C11" s="189">
        <v>3</v>
      </c>
      <c r="D11" s="192" t="s">
        <v>172</v>
      </c>
      <c r="E11" s="191">
        <v>14979090.018976644</v>
      </c>
    </row>
    <row r="12" spans="2:5" ht="15" customHeight="1">
      <c r="B12" s="188" t="s">
        <v>96</v>
      </c>
      <c r="C12" s="189">
        <v>4</v>
      </c>
      <c r="D12" s="193" t="s">
        <v>173</v>
      </c>
      <c r="E12" s="191">
        <v>1099372.1920807939</v>
      </c>
    </row>
    <row r="13" spans="2:5" s="148" customFormat="1" ht="15" customHeight="1">
      <c r="B13" s="188" t="s">
        <v>98</v>
      </c>
      <c r="C13" s="150">
        <v>5</v>
      </c>
      <c r="D13" s="151" t="s">
        <v>174</v>
      </c>
      <c r="E13" s="153">
        <f>E9-E10-E11+E12</f>
        <v>83111180.79185766</v>
      </c>
    </row>
    <row r="14" spans="2:5" ht="15" customHeight="1">
      <c r="B14" s="188" t="s">
        <v>100</v>
      </c>
      <c r="C14" s="189">
        <v>6</v>
      </c>
      <c r="D14" s="190" t="s">
        <v>175</v>
      </c>
      <c r="E14" s="191">
        <v>119473894.77</v>
      </c>
    </row>
    <row r="15" spans="2:5" ht="15" customHeight="1">
      <c r="B15" s="188" t="s">
        <v>102</v>
      </c>
      <c r="C15" s="189">
        <v>7</v>
      </c>
      <c r="D15" s="190" t="s">
        <v>176</v>
      </c>
      <c r="E15" s="191">
        <v>66339506.450000018</v>
      </c>
    </row>
    <row r="16" spans="2:5" ht="15" customHeight="1">
      <c r="B16" s="188" t="s">
        <v>104</v>
      </c>
      <c r="C16" s="189">
        <v>8</v>
      </c>
      <c r="D16" s="192" t="s">
        <v>177</v>
      </c>
      <c r="E16" s="191">
        <v>8170337.4099999946</v>
      </c>
    </row>
    <row r="17" spans="2:7" ht="15" customHeight="1">
      <c r="B17" s="188" t="s">
        <v>106</v>
      </c>
      <c r="C17" s="189">
        <v>9</v>
      </c>
      <c r="D17" s="192" t="s">
        <v>178</v>
      </c>
      <c r="E17" s="191">
        <v>6922624.9700000025</v>
      </c>
    </row>
    <row r="18" spans="2:7" ht="15" customHeight="1">
      <c r="B18" s="188" t="s">
        <v>108</v>
      </c>
      <c r="C18" s="189">
        <v>10</v>
      </c>
      <c r="D18" s="192" t="s">
        <v>179</v>
      </c>
      <c r="E18" s="191">
        <v>2898003.0293319998</v>
      </c>
    </row>
    <row r="19" spans="2:7" s="148" customFormat="1" ht="15" customHeight="1">
      <c r="B19" s="188" t="s">
        <v>110</v>
      </c>
      <c r="C19" s="150">
        <v>11</v>
      </c>
      <c r="D19" s="151" t="s">
        <v>180</v>
      </c>
      <c r="E19" s="153">
        <f>E14-E15+E16-E17-E18</f>
        <v>51484097.730667979</v>
      </c>
    </row>
    <row r="20" spans="2:7" s="148" customFormat="1" ht="15" customHeight="1">
      <c r="B20" s="188" t="s">
        <v>112</v>
      </c>
      <c r="C20" s="150">
        <v>12</v>
      </c>
      <c r="D20" s="151" t="s">
        <v>181</v>
      </c>
      <c r="E20" s="153">
        <v>0</v>
      </c>
    </row>
    <row r="21" spans="2:7" s="148" customFormat="1" ht="15" customHeight="1">
      <c r="B21" s="188" t="s">
        <v>114</v>
      </c>
      <c r="C21" s="150">
        <v>13</v>
      </c>
      <c r="D21" s="151" t="s">
        <v>182</v>
      </c>
      <c r="E21" s="153">
        <v>20450614.713600002</v>
      </c>
    </row>
    <row r="22" spans="2:7" s="148" customFormat="1" ht="15" customHeight="1" thickBot="1">
      <c r="B22" s="194" t="s">
        <v>116</v>
      </c>
      <c r="C22" s="195">
        <v>14</v>
      </c>
      <c r="D22" s="196" t="s">
        <v>183</v>
      </c>
      <c r="E22" s="197">
        <f>E13-E19-E20+E21</f>
        <v>52077697.774789684</v>
      </c>
    </row>
    <row r="23" spans="2:7" ht="9" customHeight="1">
      <c r="C23" s="163"/>
      <c r="D23" s="198"/>
      <c r="E23" s="165"/>
    </row>
    <row r="24" spans="2:7" ht="15" customHeight="1" thickBot="1">
      <c r="C24" s="230" t="s">
        <v>184</v>
      </c>
      <c r="D24" s="230"/>
      <c r="E24" s="230"/>
    </row>
    <row r="25" spans="2:7" ht="15" customHeight="1">
      <c r="B25" s="184" t="s">
        <v>118</v>
      </c>
      <c r="C25" s="185">
        <v>15</v>
      </c>
      <c r="D25" s="186" t="s">
        <v>170</v>
      </c>
      <c r="E25" s="187">
        <v>7556055.8504459988</v>
      </c>
    </row>
    <row r="26" spans="2:7" ht="15" customHeight="1">
      <c r="B26" s="188" t="s">
        <v>120</v>
      </c>
      <c r="C26" s="189">
        <v>16</v>
      </c>
      <c r="D26" s="190" t="s">
        <v>171</v>
      </c>
      <c r="E26" s="191">
        <v>2098999.7075974429</v>
      </c>
      <c r="G26" s="199"/>
    </row>
    <row r="27" spans="2:7" ht="15" customHeight="1">
      <c r="B27" s="188" t="s">
        <v>122</v>
      </c>
      <c r="C27" s="189">
        <v>17</v>
      </c>
      <c r="D27" s="192" t="s">
        <v>172</v>
      </c>
      <c r="E27" s="191">
        <v>194257.21853236086</v>
      </c>
      <c r="G27" s="199"/>
    </row>
    <row r="28" spans="2:7" ht="15" customHeight="1">
      <c r="B28" s="188" t="s">
        <v>124</v>
      </c>
      <c r="C28" s="189">
        <v>18</v>
      </c>
      <c r="D28" s="192" t="s">
        <v>173</v>
      </c>
      <c r="E28" s="191">
        <v>66746.530557374383</v>
      </c>
    </row>
    <row r="29" spans="2:7" s="148" customFormat="1" ht="15" customHeight="1">
      <c r="B29" s="188" t="s">
        <v>126</v>
      </c>
      <c r="C29" s="150">
        <v>19</v>
      </c>
      <c r="D29" s="151" t="s">
        <v>185</v>
      </c>
      <c r="E29" s="153">
        <f>E25-E26-E27+E28</f>
        <v>5329545.4548735693</v>
      </c>
    </row>
    <row r="30" spans="2:7" ht="15" customHeight="1">
      <c r="B30" s="188" t="s">
        <v>129</v>
      </c>
      <c r="C30" s="189">
        <v>20</v>
      </c>
      <c r="D30" s="190" t="s">
        <v>175</v>
      </c>
      <c r="E30" s="191">
        <v>2793138.31</v>
      </c>
      <c r="G30" s="199"/>
    </row>
    <row r="31" spans="2:7" ht="15" customHeight="1">
      <c r="B31" s="188" t="s">
        <v>131</v>
      </c>
      <c r="C31" s="189">
        <v>21</v>
      </c>
      <c r="D31" s="190" t="s">
        <v>186</v>
      </c>
      <c r="E31" s="191">
        <v>1121396.0899999999</v>
      </c>
    </row>
    <row r="32" spans="2:7" ht="15" customHeight="1">
      <c r="B32" s="188" t="s">
        <v>133</v>
      </c>
      <c r="C32" s="189">
        <v>22</v>
      </c>
      <c r="D32" s="192" t="s">
        <v>177</v>
      </c>
      <c r="E32" s="191">
        <v>480325.66000000015</v>
      </c>
    </row>
    <row r="33" spans="2:5" ht="15" customHeight="1">
      <c r="B33" s="188" t="s">
        <v>135</v>
      </c>
      <c r="C33" s="189">
        <v>23</v>
      </c>
      <c r="D33" s="192" t="s">
        <v>178</v>
      </c>
      <c r="E33" s="191">
        <v>337885.82000000007</v>
      </c>
    </row>
    <row r="34" spans="2:5" ht="15" customHeight="1">
      <c r="B34" s="188" t="s">
        <v>137</v>
      </c>
      <c r="C34" s="189">
        <v>24</v>
      </c>
      <c r="D34" s="192" t="s">
        <v>187</v>
      </c>
      <c r="E34" s="191">
        <v>0</v>
      </c>
    </row>
    <row r="35" spans="2:5" s="148" customFormat="1" ht="15" customHeight="1">
      <c r="B35" s="188" t="s">
        <v>139</v>
      </c>
      <c r="C35" s="150">
        <v>25</v>
      </c>
      <c r="D35" s="151" t="s">
        <v>188</v>
      </c>
      <c r="E35" s="153">
        <f>E30-E31+E32-E33-E34</f>
        <v>1814182.0600000003</v>
      </c>
    </row>
    <row r="36" spans="2:5" ht="15" customHeight="1">
      <c r="B36" s="188" t="s">
        <v>141</v>
      </c>
      <c r="C36" s="189">
        <v>26</v>
      </c>
      <c r="D36" s="190" t="s">
        <v>189</v>
      </c>
      <c r="E36" s="191">
        <v>0</v>
      </c>
    </row>
    <row r="37" spans="2:5" ht="15" customHeight="1">
      <c r="B37" s="188" t="s">
        <v>143</v>
      </c>
      <c r="C37" s="189">
        <v>27</v>
      </c>
      <c r="D37" s="192" t="s">
        <v>190</v>
      </c>
      <c r="E37" s="191">
        <v>0</v>
      </c>
    </row>
    <row r="38" spans="2:5" s="148" customFormat="1" ht="15" customHeight="1">
      <c r="B38" s="188" t="s">
        <v>145</v>
      </c>
      <c r="C38" s="150">
        <v>28</v>
      </c>
      <c r="D38" s="151" t="s">
        <v>191</v>
      </c>
      <c r="E38" s="153">
        <f>E36-E37</f>
        <v>0</v>
      </c>
    </row>
    <row r="39" spans="2:5" s="148" customFormat="1" ht="15" customHeight="1">
      <c r="B39" s="188" t="s">
        <v>147</v>
      </c>
      <c r="C39" s="150">
        <v>29</v>
      </c>
      <c r="D39" s="151" t="s">
        <v>192</v>
      </c>
      <c r="E39" s="153">
        <v>0</v>
      </c>
    </row>
    <row r="40" spans="2:5" s="148" customFormat="1" ht="15" customHeight="1">
      <c r="B40" s="188" t="s">
        <v>149</v>
      </c>
      <c r="C40" s="150">
        <v>30</v>
      </c>
      <c r="D40" s="151" t="s">
        <v>182</v>
      </c>
      <c r="E40" s="153">
        <v>314120.90999999997</v>
      </c>
    </row>
    <row r="41" spans="2:5" s="148" customFormat="1" ht="15" customHeight="1" thickBot="1">
      <c r="B41" s="194" t="s">
        <v>152</v>
      </c>
      <c r="C41" s="195">
        <v>31</v>
      </c>
      <c r="D41" s="196" t="s">
        <v>193</v>
      </c>
      <c r="E41" s="197">
        <f>E29-E35+E38-E39+E40</f>
        <v>3829484.3048735689</v>
      </c>
    </row>
    <row r="42" spans="2:5" s="148" customFormat="1" ht="9" customHeight="1" thickBot="1">
      <c r="C42" s="163"/>
      <c r="D42" s="200"/>
      <c r="E42" s="201"/>
    </row>
    <row r="43" spans="2:5" s="148" customFormat="1" ht="15" customHeight="1" thickBot="1">
      <c r="B43" s="202" t="s">
        <v>154</v>
      </c>
      <c r="C43" s="203">
        <v>32</v>
      </c>
      <c r="D43" s="204" t="s">
        <v>194</v>
      </c>
      <c r="E43" s="205">
        <f>E22+E41</f>
        <v>55907182.079663254</v>
      </c>
    </row>
    <row r="44" spans="2:5" ht="9" customHeight="1">
      <c r="C44" s="163"/>
      <c r="D44" s="200"/>
      <c r="E44" s="165"/>
    </row>
    <row r="45" spans="2:5" ht="15" customHeight="1" thickBot="1">
      <c r="C45" s="163"/>
      <c r="D45" s="230" t="s">
        <v>195</v>
      </c>
      <c r="E45" s="230"/>
    </row>
    <row r="46" spans="2:5" ht="15" customHeight="1">
      <c r="B46" s="184" t="s">
        <v>156</v>
      </c>
      <c r="C46" s="185">
        <v>33</v>
      </c>
      <c r="D46" s="206" t="s">
        <v>196</v>
      </c>
      <c r="E46" s="187">
        <v>19005.988399999998</v>
      </c>
    </row>
    <row r="47" spans="2:5" ht="15" customHeight="1">
      <c r="B47" s="188" t="s">
        <v>158</v>
      </c>
      <c r="C47" s="189">
        <v>34</v>
      </c>
      <c r="D47" s="190" t="s">
        <v>197</v>
      </c>
      <c r="E47" s="191">
        <v>0</v>
      </c>
    </row>
    <row r="48" spans="2:5" ht="15" customHeight="1">
      <c r="B48" s="188" t="s">
        <v>160</v>
      </c>
      <c r="C48" s="189">
        <v>35</v>
      </c>
      <c r="D48" s="190" t="s">
        <v>198</v>
      </c>
      <c r="E48" s="191">
        <v>0</v>
      </c>
    </row>
    <row r="49" spans="2:5" s="148" customFormat="1" ht="15" customHeight="1" thickBot="1">
      <c r="B49" s="194" t="s">
        <v>162</v>
      </c>
      <c r="C49" s="195">
        <v>36</v>
      </c>
      <c r="D49" s="196" t="s">
        <v>199</v>
      </c>
      <c r="E49" s="197">
        <f>E46-E47-E48</f>
        <v>19005.988399999998</v>
      </c>
    </row>
    <row r="50" spans="2:5" ht="8.25" customHeight="1">
      <c r="C50" s="163"/>
      <c r="D50" s="198"/>
      <c r="E50" s="165"/>
    </row>
    <row r="51" spans="2:5" ht="15" customHeight="1" thickBot="1">
      <c r="C51" s="230" t="s">
        <v>200</v>
      </c>
      <c r="D51" s="230"/>
      <c r="E51" s="230"/>
    </row>
    <row r="52" spans="2:5" ht="15" customHeight="1">
      <c r="B52" s="184" t="s">
        <v>164</v>
      </c>
      <c r="C52" s="185">
        <v>37</v>
      </c>
      <c r="D52" s="186" t="s">
        <v>201</v>
      </c>
      <c r="E52" s="187">
        <v>5604581.9200000009</v>
      </c>
    </row>
    <row r="53" spans="2:5" ht="15" customHeight="1">
      <c r="B53" s="188" t="s">
        <v>166</v>
      </c>
      <c r="C53" s="189">
        <v>38</v>
      </c>
      <c r="D53" s="192" t="s">
        <v>202</v>
      </c>
      <c r="E53" s="191">
        <v>0</v>
      </c>
    </row>
    <row r="54" spans="2:5" ht="15" customHeight="1">
      <c r="B54" s="188" t="s">
        <v>203</v>
      </c>
      <c r="C54" s="189">
        <v>39</v>
      </c>
      <c r="D54" s="192" t="s">
        <v>204</v>
      </c>
      <c r="E54" s="191">
        <v>48557.130000000005</v>
      </c>
    </row>
    <row r="55" spans="2:5" ht="15" customHeight="1">
      <c r="B55" s="188" t="s">
        <v>205</v>
      </c>
      <c r="C55" s="189">
        <v>40</v>
      </c>
      <c r="D55" s="192" t="s">
        <v>206</v>
      </c>
      <c r="E55" s="191">
        <v>0</v>
      </c>
    </row>
    <row r="56" spans="2:5" ht="15" customHeight="1">
      <c r="B56" s="188" t="s">
        <v>207</v>
      </c>
      <c r="C56" s="189">
        <v>41</v>
      </c>
      <c r="D56" s="192" t="s">
        <v>109</v>
      </c>
      <c r="E56" s="191">
        <v>0</v>
      </c>
    </row>
    <row r="57" spans="2:5" ht="15" customHeight="1">
      <c r="B57" s="188" t="s">
        <v>208</v>
      </c>
      <c r="C57" s="189">
        <v>42</v>
      </c>
      <c r="D57" s="192" t="s">
        <v>111</v>
      </c>
      <c r="E57" s="191">
        <v>296801.33000000182</v>
      </c>
    </row>
    <row r="58" spans="2:5" ht="15" customHeight="1">
      <c r="B58" s="188" t="s">
        <v>209</v>
      </c>
      <c r="C58" s="189">
        <v>43</v>
      </c>
      <c r="D58" s="192" t="s">
        <v>119</v>
      </c>
      <c r="E58" s="191">
        <v>0</v>
      </c>
    </row>
    <row r="59" spans="2:5" ht="15" customHeight="1">
      <c r="B59" s="188" t="s">
        <v>210</v>
      </c>
      <c r="C59" s="189">
        <v>44</v>
      </c>
      <c r="D59" s="192" t="s">
        <v>211</v>
      </c>
      <c r="E59" s="191">
        <v>1470.05</v>
      </c>
    </row>
    <row r="60" spans="2:5" ht="15" customHeight="1">
      <c r="B60" s="188" t="s">
        <v>212</v>
      </c>
      <c r="C60" s="189">
        <v>45</v>
      </c>
      <c r="D60" s="192" t="s">
        <v>213</v>
      </c>
      <c r="E60" s="191">
        <v>0</v>
      </c>
    </row>
    <row r="61" spans="2:5" s="198" customFormat="1" ht="15" customHeight="1" thickBot="1">
      <c r="B61" s="194" t="s">
        <v>214</v>
      </c>
      <c r="C61" s="207">
        <v>46</v>
      </c>
      <c r="D61" s="208" t="s">
        <v>215</v>
      </c>
      <c r="E61" s="197">
        <f>SUM(E52:E60)</f>
        <v>5951410.4300000025</v>
      </c>
    </row>
    <row r="62" spans="2:5" s="198" customFormat="1" ht="9" customHeight="1">
      <c r="C62" s="163"/>
      <c r="E62" s="201"/>
    </row>
    <row r="63" spans="2:5" s="198" customFormat="1" ht="15" customHeight="1" thickBot="1">
      <c r="C63" s="231" t="s">
        <v>216</v>
      </c>
      <c r="D63" s="231"/>
      <c r="E63" s="231"/>
    </row>
    <row r="64" spans="2:5" ht="15" customHeight="1">
      <c r="B64" s="184" t="s">
        <v>217</v>
      </c>
      <c r="C64" s="185">
        <v>47</v>
      </c>
      <c r="D64" s="186" t="s">
        <v>218</v>
      </c>
      <c r="E64" s="187">
        <v>32420454.359999999</v>
      </c>
    </row>
    <row r="65" spans="2:5" ht="15" customHeight="1">
      <c r="B65" s="188" t="s">
        <v>219</v>
      </c>
      <c r="C65" s="189">
        <v>48</v>
      </c>
      <c r="D65" s="192" t="s">
        <v>220</v>
      </c>
      <c r="E65" s="191">
        <v>13874271.950000001</v>
      </c>
    </row>
    <row r="66" spans="2:5" ht="15" customHeight="1">
      <c r="B66" s="188" t="s">
        <v>221</v>
      </c>
      <c r="C66" s="189">
        <v>49</v>
      </c>
      <c r="D66" s="192" t="s">
        <v>222</v>
      </c>
      <c r="E66" s="191">
        <v>89322.49</v>
      </c>
    </row>
    <row r="67" spans="2:5" ht="15" customHeight="1">
      <c r="B67" s="188" t="s">
        <v>223</v>
      </c>
      <c r="C67" s="189">
        <v>50</v>
      </c>
      <c r="D67" s="192" t="s">
        <v>224</v>
      </c>
      <c r="E67" s="191">
        <v>1371395.3199999998</v>
      </c>
    </row>
    <row r="68" spans="2:5" ht="15" customHeight="1">
      <c r="B68" s="188" t="s">
        <v>225</v>
      </c>
      <c r="C68" s="189">
        <v>51</v>
      </c>
      <c r="D68" s="192" t="s">
        <v>226</v>
      </c>
      <c r="E68" s="191">
        <v>14488.34</v>
      </c>
    </row>
    <row r="69" spans="2:5" ht="15" customHeight="1">
      <c r="B69" s="188" t="s">
        <v>227</v>
      </c>
      <c r="C69" s="189">
        <v>52</v>
      </c>
      <c r="D69" s="192" t="s">
        <v>228</v>
      </c>
      <c r="E69" s="191">
        <v>0</v>
      </c>
    </row>
    <row r="70" spans="2:5" ht="15" customHeight="1" thickBot="1">
      <c r="B70" s="209" t="s">
        <v>229</v>
      </c>
      <c r="C70" s="210">
        <v>53</v>
      </c>
      <c r="D70" s="211" t="s">
        <v>230</v>
      </c>
      <c r="E70" s="212">
        <v>221630.07470700506</v>
      </c>
    </row>
    <row r="71" spans="2:5" ht="9" customHeight="1" thickBot="1">
      <c r="C71" s="170"/>
      <c r="D71" s="199"/>
      <c r="E71" s="213"/>
    </row>
    <row r="72" spans="2:5" s="148" customFormat="1" ht="15" customHeight="1">
      <c r="B72" s="184" t="s">
        <v>231</v>
      </c>
      <c r="C72" s="144">
        <v>54</v>
      </c>
      <c r="D72" s="145" t="s">
        <v>232</v>
      </c>
      <c r="E72" s="147">
        <f>E43+E49+E61-E64-E65-E66-E67-E68-E69+E70</f>
        <v>14329296.112770256</v>
      </c>
    </row>
    <row r="73" spans="2:5" s="148" customFormat="1" ht="15" customHeight="1">
      <c r="B73" s="188" t="s">
        <v>233</v>
      </c>
      <c r="C73" s="150">
        <v>55</v>
      </c>
      <c r="D73" s="151" t="s">
        <v>234</v>
      </c>
      <c r="E73" s="153">
        <v>0</v>
      </c>
    </row>
    <row r="74" spans="2:5" s="148" customFormat="1" ht="15" customHeight="1" thickBot="1">
      <c r="B74" s="194" t="s">
        <v>235</v>
      </c>
      <c r="C74" s="195">
        <v>56</v>
      </c>
      <c r="D74" s="196" t="s">
        <v>236</v>
      </c>
      <c r="E74" s="197">
        <f>E72-E73</f>
        <v>14329296.112770256</v>
      </c>
    </row>
    <row r="75" spans="2:5">
      <c r="D75" s="198"/>
    </row>
    <row r="76" spans="2:5">
      <c r="C76" s="226"/>
      <c r="D76" s="226"/>
      <c r="E76" s="226"/>
    </row>
    <row r="77" spans="2:5">
      <c r="C77" s="227"/>
      <c r="D77" s="227"/>
      <c r="E77" s="227"/>
    </row>
    <row r="78" spans="2:5">
      <c r="C78" s="226"/>
      <c r="D78" s="226"/>
      <c r="E78" s="226"/>
    </row>
    <row r="79" spans="2:5">
      <c r="C79" s="227"/>
      <c r="D79" s="227"/>
      <c r="E79" s="227"/>
    </row>
    <row r="80" spans="2:5">
      <c r="C80" s="226"/>
      <c r="D80" s="226"/>
      <c r="E80" s="226"/>
    </row>
    <row r="81" spans="3:5">
      <c r="C81" s="227"/>
      <c r="D81" s="227"/>
      <c r="E81" s="227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3"/>
  <sheetViews>
    <sheetView zoomScale="60" zoomScaleNormal="6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K1" sqref="K1"/>
    </sheetView>
  </sheetViews>
  <sheetFormatPr defaultColWidth="9.1796875" defaultRowHeight="13.5"/>
  <cols>
    <col min="1" max="1" width="5.81640625" style="1" customWidth="1"/>
    <col min="2" max="2" width="49.54296875" style="1" customWidth="1"/>
    <col min="3" max="6" width="11.54296875" style="1" customWidth="1"/>
    <col min="7" max="7" width="13.26953125" style="1" customWidth="1"/>
    <col min="8" max="8" width="19.1796875" style="1" customWidth="1"/>
    <col min="9" max="9" width="12.1796875" style="1" customWidth="1"/>
    <col min="10" max="14" width="11.453125" style="1" customWidth="1"/>
    <col min="15" max="15" width="12.1796875" style="1" customWidth="1"/>
    <col min="16" max="16" width="11.26953125" style="1" customWidth="1"/>
    <col min="17" max="17" width="10.26953125" style="1" customWidth="1"/>
    <col min="18" max="25" width="10.7265625" style="1" customWidth="1"/>
    <col min="26" max="27" width="11.453125" style="1" customWidth="1"/>
    <col min="28" max="28" width="3" style="1" customWidth="1"/>
    <col min="29" max="32" width="9.1796875" style="1"/>
    <col min="33" max="34" width="10.26953125" style="1" customWidth="1"/>
    <col min="35" max="36" width="10.7265625" style="1" customWidth="1"/>
    <col min="37" max="16384" width="9.1796875" style="1"/>
  </cols>
  <sheetData>
    <row r="1" spans="1:38">
      <c r="A1" s="251" t="s">
        <v>237</v>
      </c>
      <c r="B1" s="251"/>
    </row>
    <row r="2" spans="1:38">
      <c r="A2" s="217" t="s">
        <v>241</v>
      </c>
    </row>
    <row r="3" spans="1:38">
      <c r="A3" s="217" t="s">
        <v>243</v>
      </c>
    </row>
    <row r="4" spans="1:38">
      <c r="A4" s="217" t="s">
        <v>247</v>
      </c>
    </row>
    <row r="5" spans="1:38">
      <c r="Y5" s="220"/>
    </row>
    <row r="6" spans="1:38" ht="15" customHeight="1">
      <c r="C6" s="243" t="s">
        <v>82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C6" s="245" t="s">
        <v>83</v>
      </c>
      <c r="AD6" s="245"/>
      <c r="AE6" s="245"/>
      <c r="AF6" s="245"/>
      <c r="AG6" s="245"/>
      <c r="AH6" s="245"/>
      <c r="AI6" s="245"/>
      <c r="AJ6" s="245"/>
      <c r="AK6" s="245"/>
      <c r="AL6" s="245"/>
    </row>
    <row r="7" spans="1:38" ht="15.75" customHeight="1" thickBot="1"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C7" s="246"/>
      <c r="AD7" s="246"/>
      <c r="AE7" s="246"/>
      <c r="AF7" s="246"/>
      <c r="AG7" s="246"/>
      <c r="AH7" s="246"/>
      <c r="AI7" s="246"/>
      <c r="AJ7" s="246"/>
      <c r="AK7" s="246"/>
      <c r="AL7" s="246"/>
    </row>
    <row r="8" spans="1:38" ht="89.25" customHeight="1">
      <c r="A8" s="252" t="s">
        <v>23</v>
      </c>
      <c r="B8" s="247" t="s">
        <v>70</v>
      </c>
      <c r="C8" s="258" t="s">
        <v>22</v>
      </c>
      <c r="D8" s="236"/>
      <c r="E8" s="236"/>
      <c r="F8" s="236"/>
      <c r="G8" s="236"/>
      <c r="H8" s="248" t="s">
        <v>240</v>
      </c>
      <c r="I8" s="236" t="s">
        <v>71</v>
      </c>
      <c r="J8" s="236"/>
      <c r="K8" s="236" t="s">
        <v>72</v>
      </c>
      <c r="L8" s="236"/>
      <c r="M8" s="236"/>
      <c r="N8" s="236"/>
      <c r="O8" s="236"/>
      <c r="P8" s="236" t="s">
        <v>73</v>
      </c>
      <c r="Q8" s="236"/>
      <c r="R8" s="236" t="s">
        <v>74</v>
      </c>
      <c r="S8" s="236"/>
      <c r="T8" s="236"/>
      <c r="U8" s="236"/>
      <c r="V8" s="236"/>
      <c r="W8" s="236"/>
      <c r="X8" s="236"/>
      <c r="Y8" s="236"/>
      <c r="Z8" s="236" t="s">
        <v>77</v>
      </c>
      <c r="AA8" s="247"/>
      <c r="AC8" s="235" t="s">
        <v>71</v>
      </c>
      <c r="AD8" s="236"/>
      <c r="AE8" s="236" t="s">
        <v>72</v>
      </c>
      <c r="AF8" s="236"/>
      <c r="AG8" s="236" t="s">
        <v>78</v>
      </c>
      <c r="AH8" s="236"/>
      <c r="AI8" s="236" t="s">
        <v>79</v>
      </c>
      <c r="AJ8" s="236"/>
      <c r="AK8" s="236" t="s">
        <v>77</v>
      </c>
      <c r="AL8" s="247"/>
    </row>
    <row r="9" spans="1:38" ht="50.25" customHeight="1">
      <c r="A9" s="253"/>
      <c r="B9" s="255"/>
      <c r="C9" s="257" t="s">
        <v>15</v>
      </c>
      <c r="D9" s="234"/>
      <c r="E9" s="234"/>
      <c r="F9" s="234"/>
      <c r="G9" s="11" t="s">
        <v>16</v>
      </c>
      <c r="H9" s="249"/>
      <c r="I9" s="232" t="s">
        <v>0</v>
      </c>
      <c r="J9" s="232" t="s">
        <v>1</v>
      </c>
      <c r="K9" s="234" t="s">
        <v>0</v>
      </c>
      <c r="L9" s="234"/>
      <c r="M9" s="234"/>
      <c r="N9" s="234"/>
      <c r="O9" s="11" t="s">
        <v>1</v>
      </c>
      <c r="P9" s="232" t="s">
        <v>80</v>
      </c>
      <c r="Q9" s="232" t="s">
        <v>81</v>
      </c>
      <c r="R9" s="234" t="s">
        <v>75</v>
      </c>
      <c r="S9" s="234"/>
      <c r="T9" s="234"/>
      <c r="U9" s="234"/>
      <c r="V9" s="234" t="s">
        <v>76</v>
      </c>
      <c r="W9" s="234"/>
      <c r="X9" s="234"/>
      <c r="Y9" s="234"/>
      <c r="Z9" s="232" t="s">
        <v>17</v>
      </c>
      <c r="AA9" s="239" t="s">
        <v>18</v>
      </c>
      <c r="AC9" s="237" t="s">
        <v>0</v>
      </c>
      <c r="AD9" s="232" t="s">
        <v>1</v>
      </c>
      <c r="AE9" s="232" t="s">
        <v>0</v>
      </c>
      <c r="AF9" s="232" t="s">
        <v>1</v>
      </c>
      <c r="AG9" s="232" t="s">
        <v>80</v>
      </c>
      <c r="AH9" s="232" t="s">
        <v>81</v>
      </c>
      <c r="AI9" s="232" t="s">
        <v>75</v>
      </c>
      <c r="AJ9" s="232" t="s">
        <v>76</v>
      </c>
      <c r="AK9" s="232" t="s">
        <v>17</v>
      </c>
      <c r="AL9" s="239" t="s">
        <v>18</v>
      </c>
    </row>
    <row r="10" spans="1:38" ht="102.75" customHeight="1" thickBot="1">
      <c r="A10" s="254"/>
      <c r="B10" s="256"/>
      <c r="C10" s="84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0"/>
      <c r="I10" s="233"/>
      <c r="J10" s="233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33"/>
      <c r="Q10" s="233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33"/>
      <c r="AA10" s="240"/>
      <c r="AC10" s="238"/>
      <c r="AD10" s="233"/>
      <c r="AE10" s="233"/>
      <c r="AF10" s="233"/>
      <c r="AG10" s="233"/>
      <c r="AH10" s="233"/>
      <c r="AI10" s="233"/>
      <c r="AJ10" s="233"/>
      <c r="AK10" s="233"/>
      <c r="AL10" s="240"/>
    </row>
    <row r="11" spans="1:38" ht="25" customHeight="1" thickBot="1">
      <c r="A11" s="12" t="s">
        <v>24</v>
      </c>
      <c r="B11" s="3" t="s">
        <v>25</v>
      </c>
      <c r="C11" s="21">
        <f t="shared" ref="C11:AL11" si="0">SUM(C12:C15)</f>
        <v>2067253</v>
      </c>
      <c r="D11" s="87">
        <f t="shared" si="0"/>
        <v>7641</v>
      </c>
      <c r="E11" s="87">
        <f t="shared" si="0"/>
        <v>33650</v>
      </c>
      <c r="F11" s="87">
        <f t="shared" si="0"/>
        <v>2108544</v>
      </c>
      <c r="G11" s="87">
        <f t="shared" si="0"/>
        <v>48804</v>
      </c>
      <c r="H11" s="44"/>
      <c r="I11" s="87">
        <f t="shared" si="0"/>
        <v>7140936.3216859996</v>
      </c>
      <c r="J11" s="87">
        <f t="shared" si="0"/>
        <v>2109070.4168443428</v>
      </c>
      <c r="K11" s="87">
        <f t="shared" si="0"/>
        <v>5897990.2513039997</v>
      </c>
      <c r="L11" s="87">
        <f t="shared" si="0"/>
        <v>1120028.8391419998</v>
      </c>
      <c r="M11" s="87">
        <f t="shared" si="0"/>
        <v>98123.26</v>
      </c>
      <c r="N11" s="72">
        <f>SUM(N12:N15)</f>
        <v>7116142.3504459988</v>
      </c>
      <c r="O11" s="87">
        <f t="shared" si="0"/>
        <v>2098999.7075974429</v>
      </c>
      <c r="P11" s="87">
        <f t="shared" si="0"/>
        <v>6921885.1319136396</v>
      </c>
      <c r="Q11" s="87">
        <f t="shared" si="0"/>
        <v>4889631.9548735712</v>
      </c>
      <c r="R11" s="87">
        <f t="shared" si="0"/>
        <v>1537066.37</v>
      </c>
      <c r="S11" s="87">
        <f t="shared" si="0"/>
        <v>725102</v>
      </c>
      <c r="T11" s="87">
        <f t="shared" si="0"/>
        <v>300000</v>
      </c>
      <c r="U11" s="63">
        <f t="shared" si="0"/>
        <v>2562168.37</v>
      </c>
      <c r="V11" s="87">
        <f t="shared" si="0"/>
        <v>970418.33603551879</v>
      </c>
      <c r="W11" s="87">
        <f t="shared" si="0"/>
        <v>294602.93290953716</v>
      </c>
      <c r="X11" s="87">
        <f t="shared" si="0"/>
        <v>175751.01105494436</v>
      </c>
      <c r="Y11" s="63">
        <f>SUM(Y12:Y15)</f>
        <v>1440772.2800000003</v>
      </c>
      <c r="Z11" s="87">
        <f t="shared" si="0"/>
        <v>3014635.25</v>
      </c>
      <c r="AA11" s="88">
        <f t="shared" si="0"/>
        <v>1555353.34</v>
      </c>
      <c r="AC11" s="86">
        <f t="shared" si="0"/>
        <v>439913.5</v>
      </c>
      <c r="AD11" s="87">
        <f t="shared" si="0"/>
        <v>0</v>
      </c>
      <c r="AE11" s="87">
        <f t="shared" si="0"/>
        <v>439913.5</v>
      </c>
      <c r="AF11" s="87">
        <f t="shared" si="0"/>
        <v>0</v>
      </c>
      <c r="AG11" s="87">
        <f t="shared" si="0"/>
        <v>439913.5</v>
      </c>
      <c r="AH11" s="87">
        <f t="shared" si="0"/>
        <v>439913.5</v>
      </c>
      <c r="AI11" s="87">
        <f t="shared" si="0"/>
        <v>230969.94</v>
      </c>
      <c r="AJ11" s="87">
        <f t="shared" si="0"/>
        <v>0</v>
      </c>
      <c r="AK11" s="87">
        <f t="shared" si="0"/>
        <v>258828.72</v>
      </c>
      <c r="AL11" s="88">
        <f t="shared" si="0"/>
        <v>258828.72</v>
      </c>
    </row>
    <row r="12" spans="1:38" s="4" customFormat="1" ht="25" customHeight="1">
      <c r="A12" s="16"/>
      <c r="B12" s="36" t="s">
        <v>26</v>
      </c>
      <c r="C12" s="122">
        <v>2067253</v>
      </c>
      <c r="D12" s="90">
        <v>7641</v>
      </c>
      <c r="E12" s="90">
        <v>33650</v>
      </c>
      <c r="F12" s="59">
        <f>SUM(C12:E12)</f>
        <v>2108544</v>
      </c>
      <c r="G12" s="90">
        <v>48804</v>
      </c>
      <c r="H12" s="43"/>
      <c r="I12" s="90">
        <v>7140936.3216859996</v>
      </c>
      <c r="J12" s="90">
        <v>2109070.4168443428</v>
      </c>
      <c r="K12" s="90">
        <v>5897990.2513039997</v>
      </c>
      <c r="L12" s="90">
        <v>1120028.8391419998</v>
      </c>
      <c r="M12" s="90">
        <v>98123.26</v>
      </c>
      <c r="N12" s="73">
        <f>SUM(K12:M12)</f>
        <v>7116142.3504459988</v>
      </c>
      <c r="O12" s="90">
        <v>2098999.7075974429</v>
      </c>
      <c r="P12" s="90">
        <v>6921885.1319136396</v>
      </c>
      <c r="Q12" s="90">
        <v>4889631.9548735712</v>
      </c>
      <c r="R12" s="90">
        <v>1537066.37</v>
      </c>
      <c r="S12" s="90">
        <v>725102</v>
      </c>
      <c r="T12" s="90">
        <v>300000</v>
      </c>
      <c r="U12" s="59">
        <f>SUM(R12:T12)</f>
        <v>2562168.37</v>
      </c>
      <c r="V12" s="90">
        <v>970418.33603551879</v>
      </c>
      <c r="W12" s="90">
        <v>294602.93290953716</v>
      </c>
      <c r="X12" s="90">
        <v>175751.01105494436</v>
      </c>
      <c r="Y12" s="59">
        <f>SUM(V12:X12)</f>
        <v>1440772.2800000003</v>
      </c>
      <c r="Z12" s="90">
        <v>3014635.25</v>
      </c>
      <c r="AA12" s="91">
        <v>1555353.34</v>
      </c>
      <c r="AC12" s="89">
        <v>439913.5</v>
      </c>
      <c r="AD12" s="90">
        <v>0</v>
      </c>
      <c r="AE12" s="90">
        <v>439913.5</v>
      </c>
      <c r="AF12" s="90">
        <v>0</v>
      </c>
      <c r="AG12" s="90">
        <v>439913.5</v>
      </c>
      <c r="AH12" s="90">
        <v>439913.5</v>
      </c>
      <c r="AI12" s="90">
        <v>230969.94</v>
      </c>
      <c r="AJ12" s="90">
        <v>0</v>
      </c>
      <c r="AK12" s="90">
        <v>258828.72</v>
      </c>
      <c r="AL12" s="91">
        <v>258828.72</v>
      </c>
    </row>
    <row r="13" spans="1:38" ht="25" customHeight="1">
      <c r="A13" s="17"/>
      <c r="B13" s="85" t="s">
        <v>27</v>
      </c>
      <c r="C13" s="123">
        <v>0</v>
      </c>
      <c r="D13" s="93">
        <v>0</v>
      </c>
      <c r="E13" s="93">
        <v>0</v>
      </c>
      <c r="F13" s="60">
        <f>SUM(C13:E13)</f>
        <v>0</v>
      </c>
      <c r="G13" s="93">
        <v>0</v>
      </c>
      <c r="H13" s="124"/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74">
        <f>SUM(K13:M13)</f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60">
        <f>SUM(R13:T13)</f>
        <v>0</v>
      </c>
      <c r="V13" s="93">
        <v>0</v>
      </c>
      <c r="W13" s="93">
        <v>0</v>
      </c>
      <c r="X13" s="93">
        <v>0</v>
      </c>
      <c r="Y13" s="60">
        <f>SUM(V13:X13)</f>
        <v>0</v>
      </c>
      <c r="Z13" s="93">
        <v>0</v>
      </c>
      <c r="AA13" s="94">
        <v>0</v>
      </c>
      <c r="AC13" s="92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4">
        <v>0</v>
      </c>
    </row>
    <row r="14" spans="1:38" ht="25" customHeight="1">
      <c r="A14" s="17"/>
      <c r="B14" s="85" t="s">
        <v>28</v>
      </c>
      <c r="C14" s="123">
        <v>0</v>
      </c>
      <c r="D14" s="93">
        <v>0</v>
      </c>
      <c r="E14" s="93">
        <v>0</v>
      </c>
      <c r="F14" s="60">
        <f>SUM(C14:E14)</f>
        <v>0</v>
      </c>
      <c r="G14" s="93">
        <v>0</v>
      </c>
      <c r="H14" s="124"/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74">
        <f>SUM(K14:M14)</f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60">
        <f>SUM(R14:T14)</f>
        <v>0</v>
      </c>
      <c r="V14" s="93">
        <v>0</v>
      </c>
      <c r="W14" s="93">
        <v>0</v>
      </c>
      <c r="X14" s="93">
        <v>0</v>
      </c>
      <c r="Y14" s="60">
        <f>SUM(V14:X14)</f>
        <v>0</v>
      </c>
      <c r="Z14" s="93">
        <v>0</v>
      </c>
      <c r="AA14" s="94">
        <v>0</v>
      </c>
      <c r="AC14" s="92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4">
        <v>0</v>
      </c>
    </row>
    <row r="15" spans="1:38" ht="25" customHeight="1" thickBot="1">
      <c r="A15" s="18"/>
      <c r="B15" s="37" t="s">
        <v>29</v>
      </c>
      <c r="C15" s="22">
        <v>0</v>
      </c>
      <c r="D15" s="96">
        <v>0</v>
      </c>
      <c r="E15" s="96">
        <v>0</v>
      </c>
      <c r="F15" s="61">
        <f>SUM(C15:E15)</f>
        <v>0</v>
      </c>
      <c r="G15" s="96">
        <v>0</v>
      </c>
      <c r="H15" s="45"/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75">
        <f>SUM(K15:M15)</f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61">
        <f>SUM(R15:T15)</f>
        <v>0</v>
      </c>
      <c r="V15" s="96">
        <v>0</v>
      </c>
      <c r="W15" s="96">
        <v>0</v>
      </c>
      <c r="X15" s="96">
        <v>0</v>
      </c>
      <c r="Y15" s="61">
        <f>SUM(V15:X15)</f>
        <v>0</v>
      </c>
      <c r="Z15" s="96">
        <v>0</v>
      </c>
      <c r="AA15" s="97">
        <v>0</v>
      </c>
      <c r="AC15" s="95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7">
        <v>0</v>
      </c>
    </row>
    <row r="16" spans="1:38" ht="25" customHeight="1" thickBot="1">
      <c r="A16" s="12" t="s">
        <v>30</v>
      </c>
      <c r="B16" s="3" t="s">
        <v>11</v>
      </c>
      <c r="C16" s="23">
        <v>146753</v>
      </c>
      <c r="D16" s="99">
        <v>131278</v>
      </c>
      <c r="E16" s="99">
        <v>1342</v>
      </c>
      <c r="F16" s="62">
        <f>SUM(C16:E16)</f>
        <v>279373</v>
      </c>
      <c r="G16" s="99">
        <v>68830</v>
      </c>
      <c r="H16" s="44"/>
      <c r="I16" s="99">
        <v>4590347.9290680001</v>
      </c>
      <c r="J16" s="99">
        <v>198573.655</v>
      </c>
      <c r="K16" s="99">
        <v>3117965.3390679997</v>
      </c>
      <c r="L16" s="99">
        <v>1461706.39</v>
      </c>
      <c r="M16" s="99">
        <v>0</v>
      </c>
      <c r="N16" s="76">
        <f>SUM(K16:M16)</f>
        <v>4579671.7290679999</v>
      </c>
      <c r="O16" s="99">
        <v>198573.655</v>
      </c>
      <c r="P16" s="99">
        <v>4482263.263090943</v>
      </c>
      <c r="Q16" s="99">
        <v>4328182.7579813059</v>
      </c>
      <c r="R16" s="99">
        <v>447910.54000000015</v>
      </c>
      <c r="S16" s="99">
        <v>266378.36999999988</v>
      </c>
      <c r="T16" s="99">
        <v>0</v>
      </c>
      <c r="U16" s="62">
        <f>SUM(R16:T16)</f>
        <v>714288.91</v>
      </c>
      <c r="V16" s="99">
        <v>438863.49045415875</v>
      </c>
      <c r="W16" s="99">
        <v>261166.03954584128</v>
      </c>
      <c r="X16" s="99">
        <v>0</v>
      </c>
      <c r="Y16" s="62">
        <f>SUM(V16:X16)</f>
        <v>700029.53</v>
      </c>
      <c r="Z16" s="99">
        <v>631496.03000000014</v>
      </c>
      <c r="AA16" s="100">
        <v>615436.65000000014</v>
      </c>
      <c r="AC16" s="98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100">
        <v>0</v>
      </c>
    </row>
    <row r="17" spans="1:38" ht="25" customHeight="1" thickBot="1">
      <c r="A17" s="12" t="s">
        <v>31</v>
      </c>
      <c r="B17" s="3" t="s">
        <v>32</v>
      </c>
      <c r="C17" s="21">
        <f>SUM(C18:C19)</f>
        <v>202716</v>
      </c>
      <c r="D17" s="87">
        <f>SUM(D18:D19)</f>
        <v>14971</v>
      </c>
      <c r="E17" s="87">
        <f>SUM(E18:E19)</f>
        <v>240</v>
      </c>
      <c r="F17" s="63">
        <f>SUM(F18:F19)</f>
        <v>217927</v>
      </c>
      <c r="G17" s="87">
        <f>SUM(G18:G19)</f>
        <v>93399</v>
      </c>
      <c r="H17" s="47"/>
      <c r="I17" s="87">
        <f t="shared" ref="I17:AA17" si="1">SUM(I18:I19)</f>
        <v>1890525.325929</v>
      </c>
      <c r="J17" s="87">
        <f t="shared" si="1"/>
        <v>125060.99094982429</v>
      </c>
      <c r="K17" s="87">
        <f t="shared" si="1"/>
        <v>1384799.4068519999</v>
      </c>
      <c r="L17" s="87">
        <f t="shared" si="1"/>
        <v>478618.063288</v>
      </c>
      <c r="M17" s="87">
        <f t="shared" si="1"/>
        <v>36.139279999999999</v>
      </c>
      <c r="N17" s="72">
        <f t="shared" si="1"/>
        <v>1863453.6094200001</v>
      </c>
      <c r="O17" s="87">
        <f t="shared" si="1"/>
        <v>125060.99094982429</v>
      </c>
      <c r="P17" s="87">
        <f t="shared" si="1"/>
        <v>1975569.8555179005</v>
      </c>
      <c r="Q17" s="87">
        <f t="shared" si="1"/>
        <v>1568063.7567337079</v>
      </c>
      <c r="R17" s="87">
        <f t="shared" si="1"/>
        <v>209125.68723999523</v>
      </c>
      <c r="S17" s="87">
        <f t="shared" si="1"/>
        <v>548.29276000000095</v>
      </c>
      <c r="T17" s="87">
        <f t="shared" si="1"/>
        <v>0</v>
      </c>
      <c r="U17" s="63">
        <f t="shared" si="1"/>
        <v>209673.97999999521</v>
      </c>
      <c r="V17" s="87">
        <f t="shared" si="1"/>
        <v>66273.007239997605</v>
      </c>
      <c r="W17" s="87">
        <f t="shared" si="1"/>
        <v>548.29276000000095</v>
      </c>
      <c r="X17" s="87">
        <f t="shared" si="1"/>
        <v>0</v>
      </c>
      <c r="Y17" s="63">
        <f t="shared" si="1"/>
        <v>66821.299999997616</v>
      </c>
      <c r="Z17" s="87">
        <f t="shared" si="1"/>
        <v>188535.50999999521</v>
      </c>
      <c r="AA17" s="88">
        <f t="shared" si="1"/>
        <v>73596.879999997589</v>
      </c>
      <c r="AC17" s="86">
        <f t="shared" ref="AC17:AL17" si="2">SUM(AC18:AC19)</f>
        <v>0</v>
      </c>
      <c r="AD17" s="87">
        <f t="shared" si="2"/>
        <v>0</v>
      </c>
      <c r="AE17" s="87">
        <f t="shared" si="2"/>
        <v>0</v>
      </c>
      <c r="AF17" s="87">
        <f t="shared" si="2"/>
        <v>0</v>
      </c>
      <c r="AG17" s="87">
        <f t="shared" si="2"/>
        <v>0</v>
      </c>
      <c r="AH17" s="87">
        <f t="shared" si="2"/>
        <v>0</v>
      </c>
      <c r="AI17" s="87">
        <f t="shared" si="2"/>
        <v>0</v>
      </c>
      <c r="AJ17" s="87">
        <f t="shared" si="2"/>
        <v>0</v>
      </c>
      <c r="AK17" s="87">
        <f t="shared" si="2"/>
        <v>0</v>
      </c>
      <c r="AL17" s="88">
        <f t="shared" si="2"/>
        <v>0</v>
      </c>
    </row>
    <row r="18" spans="1:38" ht="25" customHeight="1">
      <c r="A18" s="16"/>
      <c r="B18" s="5" t="s">
        <v>33</v>
      </c>
      <c r="C18" s="24">
        <v>194188</v>
      </c>
      <c r="D18" s="102">
        <v>188</v>
      </c>
      <c r="E18" s="102">
        <v>239</v>
      </c>
      <c r="F18" s="64">
        <f>SUM(C18:E18)</f>
        <v>194615</v>
      </c>
      <c r="G18" s="102">
        <v>74138</v>
      </c>
      <c r="H18" s="46"/>
      <c r="I18" s="102">
        <v>1010623.184808</v>
      </c>
      <c r="J18" s="102">
        <v>125060.662</v>
      </c>
      <c r="K18" s="102">
        <v>1001998.034268</v>
      </c>
      <c r="L18" s="102">
        <v>3500</v>
      </c>
      <c r="M18" s="102">
        <v>0</v>
      </c>
      <c r="N18" s="77">
        <f>SUM(K18:M18)</f>
        <v>1005498.034268</v>
      </c>
      <c r="O18" s="102">
        <v>125060.662</v>
      </c>
      <c r="P18" s="102">
        <v>1231054.8288823664</v>
      </c>
      <c r="Q18" s="102">
        <v>823549.05904799805</v>
      </c>
      <c r="R18" s="102">
        <v>201168.48999999522</v>
      </c>
      <c r="S18" s="102">
        <v>0</v>
      </c>
      <c r="T18" s="102">
        <v>0</v>
      </c>
      <c r="U18" s="64">
        <f>SUM(R18:T18)</f>
        <v>201168.48999999522</v>
      </c>
      <c r="V18" s="102">
        <v>58315.809999997611</v>
      </c>
      <c r="W18" s="102">
        <v>0</v>
      </c>
      <c r="X18" s="102">
        <v>0</v>
      </c>
      <c r="Y18" s="64">
        <f>SUM(V18:X18)</f>
        <v>58315.809999997611</v>
      </c>
      <c r="Z18" s="102">
        <v>175733.78999999521</v>
      </c>
      <c r="AA18" s="103">
        <v>60795.159999997588</v>
      </c>
      <c r="AC18" s="101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3">
        <v>0</v>
      </c>
    </row>
    <row r="19" spans="1:38" ht="25" customHeight="1" thickBot="1">
      <c r="A19" s="18"/>
      <c r="B19" s="38" t="s">
        <v>34</v>
      </c>
      <c r="C19" s="25">
        <v>8528</v>
      </c>
      <c r="D19" s="105">
        <v>14783</v>
      </c>
      <c r="E19" s="105">
        <v>1</v>
      </c>
      <c r="F19" s="65">
        <f>SUM(C19:E19)</f>
        <v>23312</v>
      </c>
      <c r="G19" s="105">
        <v>19261</v>
      </c>
      <c r="H19" s="45"/>
      <c r="I19" s="105">
        <v>879902.14112100005</v>
      </c>
      <c r="J19" s="105">
        <v>0.32894982430000003</v>
      </c>
      <c r="K19" s="105">
        <v>382801.37258399994</v>
      </c>
      <c r="L19" s="105">
        <v>475118.063288</v>
      </c>
      <c r="M19" s="105">
        <v>36.139279999999999</v>
      </c>
      <c r="N19" s="78">
        <f>SUM(K19:M19)</f>
        <v>857955.57515199995</v>
      </c>
      <c r="O19" s="105">
        <v>0.32894982430000003</v>
      </c>
      <c r="P19" s="105">
        <v>744515.02663553413</v>
      </c>
      <c r="Q19" s="105">
        <v>744514.69768570981</v>
      </c>
      <c r="R19" s="105">
        <v>7957.1972400000004</v>
      </c>
      <c r="S19" s="105">
        <v>548.29276000000095</v>
      </c>
      <c r="T19" s="105">
        <v>0</v>
      </c>
      <c r="U19" s="65">
        <f>SUM(R19:T19)</f>
        <v>8505.4900000000016</v>
      </c>
      <c r="V19" s="105">
        <v>7957.1972400000004</v>
      </c>
      <c r="W19" s="105">
        <v>548.29276000000095</v>
      </c>
      <c r="X19" s="105">
        <v>0</v>
      </c>
      <c r="Y19" s="65">
        <f>SUM(V19:X19)</f>
        <v>8505.4900000000016</v>
      </c>
      <c r="Z19" s="105">
        <v>12801.72</v>
      </c>
      <c r="AA19" s="106">
        <v>12801.72</v>
      </c>
      <c r="AC19" s="104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6">
        <v>0</v>
      </c>
    </row>
    <row r="20" spans="1:38" ht="25" customHeight="1" thickBot="1">
      <c r="A20" s="12" t="s">
        <v>35</v>
      </c>
      <c r="B20" s="3" t="s">
        <v>2</v>
      </c>
      <c r="C20" s="26">
        <v>103173</v>
      </c>
      <c r="D20" s="108">
        <v>42168</v>
      </c>
      <c r="E20" s="108">
        <v>74534</v>
      </c>
      <c r="F20" s="66">
        <f>SUM(C20:E20)</f>
        <v>219875</v>
      </c>
      <c r="G20" s="108">
        <v>172498</v>
      </c>
      <c r="H20" s="44"/>
      <c r="I20" s="108">
        <v>125194017.95387501</v>
      </c>
      <c r="J20" s="108">
        <v>80573550.686941564</v>
      </c>
      <c r="K20" s="108">
        <v>58448497.046375006</v>
      </c>
      <c r="L20" s="108">
        <v>30472962.082800001</v>
      </c>
      <c r="M20" s="108">
        <v>33527299.504299998</v>
      </c>
      <c r="N20" s="79">
        <f>SUM(K20:M20)</f>
        <v>122448758.63347501</v>
      </c>
      <c r="O20" s="108">
        <v>80573550.686941564</v>
      </c>
      <c r="P20" s="108">
        <v>115398681.53709021</v>
      </c>
      <c r="Q20" s="108">
        <v>34823882.900944203</v>
      </c>
      <c r="R20" s="108">
        <v>38490872.125100002</v>
      </c>
      <c r="S20" s="108">
        <v>17283593.611900002</v>
      </c>
      <c r="T20" s="108">
        <v>26103478.302999999</v>
      </c>
      <c r="U20" s="66">
        <f>SUM(R20:T20)</f>
        <v>81877944.040000007</v>
      </c>
      <c r="V20" s="108">
        <v>11546645.438101228</v>
      </c>
      <c r="W20" s="108">
        <v>5184801.390943341</v>
      </c>
      <c r="X20" s="108">
        <v>7830625.6009554192</v>
      </c>
      <c r="Y20" s="66">
        <f>SUM(V20:X20)</f>
        <v>24562072.429999989</v>
      </c>
      <c r="Z20" s="108">
        <v>83122142.270000011</v>
      </c>
      <c r="AA20" s="109">
        <v>25046544.219999999</v>
      </c>
      <c r="AC20" s="107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9">
        <v>0</v>
      </c>
    </row>
    <row r="21" spans="1:38" ht="25" customHeight="1" thickBot="1">
      <c r="A21" s="12" t="s">
        <v>36</v>
      </c>
      <c r="B21" s="3" t="s">
        <v>37</v>
      </c>
      <c r="C21" s="21">
        <f t="shared" ref="C21:AA21" si="3">SUM(C22:C23)</f>
        <v>13098</v>
      </c>
      <c r="D21" s="87">
        <f t="shared" si="3"/>
        <v>17304</v>
      </c>
      <c r="E21" s="87">
        <f t="shared" si="3"/>
        <v>1</v>
      </c>
      <c r="F21" s="63">
        <f t="shared" si="3"/>
        <v>30403</v>
      </c>
      <c r="G21" s="87">
        <f t="shared" si="3"/>
        <v>25343</v>
      </c>
      <c r="H21" s="87">
        <f t="shared" si="3"/>
        <v>30403</v>
      </c>
      <c r="I21" s="87">
        <f t="shared" si="3"/>
        <v>36785634.926658005</v>
      </c>
      <c r="J21" s="87">
        <f t="shared" si="3"/>
        <v>370920.29843911849</v>
      </c>
      <c r="K21" s="87">
        <f t="shared" si="3"/>
        <v>15381742.177657001</v>
      </c>
      <c r="L21" s="87">
        <f t="shared" si="3"/>
        <v>20249327.846518997</v>
      </c>
      <c r="M21" s="87">
        <f t="shared" si="3"/>
        <v>1864.3351070000001</v>
      </c>
      <c r="N21" s="72">
        <f t="shared" si="3"/>
        <v>35632934.359283</v>
      </c>
      <c r="O21" s="87">
        <f t="shared" si="3"/>
        <v>369366.19981013599</v>
      </c>
      <c r="P21" s="87">
        <f t="shared" si="3"/>
        <v>30442061.567686576</v>
      </c>
      <c r="Q21" s="87">
        <f t="shared" si="3"/>
        <v>29828569.313134238</v>
      </c>
      <c r="R21" s="87">
        <f t="shared" si="3"/>
        <v>8497248.7594230026</v>
      </c>
      <c r="S21" s="87">
        <f t="shared" si="3"/>
        <v>12417052.540576998</v>
      </c>
      <c r="T21" s="87">
        <f t="shared" si="3"/>
        <v>0</v>
      </c>
      <c r="U21" s="63">
        <f t="shared" si="3"/>
        <v>20914301.300000001</v>
      </c>
      <c r="V21" s="87">
        <f t="shared" si="3"/>
        <v>8497248.7594230026</v>
      </c>
      <c r="W21" s="87">
        <f t="shared" si="3"/>
        <v>12417052.540576998</v>
      </c>
      <c r="X21" s="87">
        <f t="shared" si="3"/>
        <v>0</v>
      </c>
      <c r="Y21" s="63">
        <f t="shared" si="3"/>
        <v>20914301.300000001</v>
      </c>
      <c r="Z21" s="87">
        <f t="shared" si="3"/>
        <v>19439417.904668</v>
      </c>
      <c r="AA21" s="88">
        <f t="shared" si="3"/>
        <v>19439417.904668</v>
      </c>
      <c r="AC21" s="86">
        <f t="shared" ref="AC21:AL21" si="4">SUM(AC22:AC23)</f>
        <v>0</v>
      </c>
      <c r="AD21" s="87">
        <f t="shared" si="4"/>
        <v>0</v>
      </c>
      <c r="AE21" s="87">
        <f t="shared" si="4"/>
        <v>0</v>
      </c>
      <c r="AF21" s="87">
        <f t="shared" si="4"/>
        <v>0</v>
      </c>
      <c r="AG21" s="87">
        <f t="shared" si="4"/>
        <v>0</v>
      </c>
      <c r="AH21" s="87">
        <f t="shared" si="4"/>
        <v>0</v>
      </c>
      <c r="AI21" s="87">
        <f t="shared" si="4"/>
        <v>0</v>
      </c>
      <c r="AJ21" s="87">
        <f t="shared" si="4"/>
        <v>0</v>
      </c>
      <c r="AK21" s="87">
        <f t="shared" si="4"/>
        <v>0</v>
      </c>
      <c r="AL21" s="88">
        <f t="shared" si="4"/>
        <v>0</v>
      </c>
    </row>
    <row r="22" spans="1:38" ht="25" customHeight="1">
      <c r="A22" s="16"/>
      <c r="B22" s="5" t="s">
        <v>38</v>
      </c>
      <c r="C22" s="122">
        <v>13098</v>
      </c>
      <c r="D22" s="90">
        <v>17304</v>
      </c>
      <c r="E22" s="90">
        <v>1</v>
      </c>
      <c r="F22" s="59">
        <f>SUM(C22:E22)</f>
        <v>30403</v>
      </c>
      <c r="G22" s="90">
        <v>25343</v>
      </c>
      <c r="H22" s="90">
        <v>30403</v>
      </c>
      <c r="I22" s="90">
        <v>36785634.926658005</v>
      </c>
      <c r="J22" s="90">
        <v>370920.29843911849</v>
      </c>
      <c r="K22" s="90">
        <v>15381742.177657001</v>
      </c>
      <c r="L22" s="90">
        <v>20249327.846518997</v>
      </c>
      <c r="M22" s="90">
        <v>1864.3351070000001</v>
      </c>
      <c r="N22" s="73">
        <f>SUM(K22:M22)</f>
        <v>35632934.359283</v>
      </c>
      <c r="O22" s="90">
        <v>369366.19981013599</v>
      </c>
      <c r="P22" s="90">
        <v>30442061.567686576</v>
      </c>
      <c r="Q22" s="90">
        <v>29828569.313134238</v>
      </c>
      <c r="R22" s="90">
        <v>8497248.7594230026</v>
      </c>
      <c r="S22" s="90">
        <v>12417052.540576998</v>
      </c>
      <c r="T22" s="90">
        <v>0</v>
      </c>
      <c r="U22" s="59">
        <f>SUM(R22:T22)</f>
        <v>20914301.300000001</v>
      </c>
      <c r="V22" s="90">
        <v>8497248.7594230026</v>
      </c>
      <c r="W22" s="90">
        <v>12417052.540576998</v>
      </c>
      <c r="X22" s="90">
        <v>0</v>
      </c>
      <c r="Y22" s="59">
        <f>SUM(V22:X22)</f>
        <v>20914301.300000001</v>
      </c>
      <c r="Z22" s="90">
        <v>19439417.904668</v>
      </c>
      <c r="AA22" s="91">
        <v>19439417.904668</v>
      </c>
      <c r="AC22" s="89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1">
        <v>0</v>
      </c>
    </row>
    <row r="23" spans="1:38" ht="25" customHeight="1" thickBot="1">
      <c r="A23" s="18"/>
      <c r="B23" s="39" t="s">
        <v>39</v>
      </c>
      <c r="C23" s="27">
        <v>0</v>
      </c>
      <c r="D23" s="56">
        <v>0</v>
      </c>
      <c r="E23" s="56">
        <v>0</v>
      </c>
      <c r="F23" s="56">
        <f>SUM(C23:E23)</f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3">
        <f>SUM(K23:M23)</f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f>SUM(R23:T23)</f>
        <v>0</v>
      </c>
      <c r="V23" s="56">
        <v>0</v>
      </c>
      <c r="W23" s="56">
        <v>0</v>
      </c>
      <c r="X23" s="56">
        <v>0</v>
      </c>
      <c r="Y23" s="56">
        <f>SUM(V23:X23)</f>
        <v>0</v>
      </c>
      <c r="Z23" s="56">
        <v>0</v>
      </c>
      <c r="AA23" s="130">
        <v>0</v>
      </c>
      <c r="AC23" s="129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130">
        <v>0</v>
      </c>
    </row>
    <row r="24" spans="1:38" ht="25" customHeight="1" thickBot="1">
      <c r="A24" s="12" t="s">
        <v>40</v>
      </c>
      <c r="B24" s="3" t="s">
        <v>41</v>
      </c>
      <c r="C24" s="28">
        <f t="shared" ref="C24:AA24" si="5">SUM(C25:C27)</f>
        <v>23302</v>
      </c>
      <c r="D24" s="111">
        <f t="shared" si="5"/>
        <v>1024979</v>
      </c>
      <c r="E24" s="111">
        <f t="shared" si="5"/>
        <v>1</v>
      </c>
      <c r="F24" s="67">
        <f t="shared" si="5"/>
        <v>1048282</v>
      </c>
      <c r="G24" s="111">
        <f t="shared" si="5"/>
        <v>100082</v>
      </c>
      <c r="H24" s="111">
        <f t="shared" si="5"/>
        <v>1048104</v>
      </c>
      <c r="I24" s="111">
        <f t="shared" si="5"/>
        <v>8684743.4590610005</v>
      </c>
      <c r="J24" s="111">
        <f t="shared" si="5"/>
        <v>560739.97950223845</v>
      </c>
      <c r="K24" s="111">
        <f t="shared" si="5"/>
        <v>3161144.8555997885</v>
      </c>
      <c r="L24" s="111">
        <f t="shared" si="5"/>
        <v>5301047.8503072122</v>
      </c>
      <c r="M24" s="111">
        <f t="shared" si="5"/>
        <v>216.83568</v>
      </c>
      <c r="N24" s="14">
        <f t="shared" si="5"/>
        <v>8462409.5415869989</v>
      </c>
      <c r="O24" s="111">
        <f t="shared" si="5"/>
        <v>560739.97950223845</v>
      </c>
      <c r="P24" s="111">
        <f t="shared" si="5"/>
        <v>7692866.7766569927</v>
      </c>
      <c r="Q24" s="111">
        <f t="shared" si="5"/>
        <v>7114944.3251427319</v>
      </c>
      <c r="R24" s="111">
        <f t="shared" si="5"/>
        <v>2600413.015767497</v>
      </c>
      <c r="S24" s="111">
        <f t="shared" si="5"/>
        <v>2169982.1142325033</v>
      </c>
      <c r="T24" s="111">
        <f t="shared" si="5"/>
        <v>0</v>
      </c>
      <c r="U24" s="67">
        <f t="shared" si="5"/>
        <v>4770395.13</v>
      </c>
      <c r="V24" s="111">
        <f t="shared" si="5"/>
        <v>2295876.7234810656</v>
      </c>
      <c r="W24" s="111">
        <f t="shared" si="5"/>
        <v>2169053.796518934</v>
      </c>
      <c r="X24" s="111">
        <f t="shared" si="5"/>
        <v>0</v>
      </c>
      <c r="Y24" s="67">
        <f t="shared" si="5"/>
        <v>4464930.5199999996</v>
      </c>
      <c r="Z24" s="111">
        <f t="shared" si="5"/>
        <v>4744647.3599999994</v>
      </c>
      <c r="AA24" s="112">
        <f t="shared" si="5"/>
        <v>4537471.13</v>
      </c>
      <c r="AC24" s="110">
        <f t="shared" ref="AC24:AL24" si="6">SUM(AC25:AC27)</f>
        <v>6550.2744400000001</v>
      </c>
      <c r="AD24" s="111">
        <f t="shared" si="6"/>
        <v>0</v>
      </c>
      <c r="AE24" s="111">
        <f t="shared" si="6"/>
        <v>6550.2744400000001</v>
      </c>
      <c r="AF24" s="111">
        <f t="shared" si="6"/>
        <v>0</v>
      </c>
      <c r="AG24" s="111">
        <f t="shared" si="6"/>
        <v>5646.5795899478644</v>
      </c>
      <c r="AH24" s="111">
        <f t="shared" si="6"/>
        <v>5646.5795899478644</v>
      </c>
      <c r="AI24" s="111">
        <f t="shared" si="6"/>
        <v>2.8421709430404007E-14</v>
      </c>
      <c r="AJ24" s="111">
        <f t="shared" si="6"/>
        <v>0</v>
      </c>
      <c r="AK24" s="111">
        <f t="shared" si="6"/>
        <v>157.11000000000001</v>
      </c>
      <c r="AL24" s="112">
        <f t="shared" si="6"/>
        <v>157.11000000000001</v>
      </c>
    </row>
    <row r="25" spans="1:38" ht="25" customHeight="1">
      <c r="A25" s="16"/>
      <c r="B25" s="5" t="s">
        <v>42</v>
      </c>
      <c r="C25" s="122">
        <v>9395</v>
      </c>
      <c r="D25" s="90">
        <v>1004251</v>
      </c>
      <c r="E25" s="90">
        <v>0</v>
      </c>
      <c r="F25" s="59">
        <f>SUM(C25:E25)</f>
        <v>1013646</v>
      </c>
      <c r="G25" s="90">
        <v>71801</v>
      </c>
      <c r="H25" s="90">
        <v>1013646</v>
      </c>
      <c r="I25" s="90">
        <v>2467632.7999999998</v>
      </c>
      <c r="J25" s="90">
        <v>0</v>
      </c>
      <c r="K25" s="90">
        <v>78969.496315788478</v>
      </c>
      <c r="L25" s="90">
        <v>2388661.9736842117</v>
      </c>
      <c r="M25" s="90">
        <v>0</v>
      </c>
      <c r="N25" s="73">
        <f>SUM(K25:M25)</f>
        <v>2467631.4700000002</v>
      </c>
      <c r="O25" s="90">
        <v>0</v>
      </c>
      <c r="P25" s="90">
        <v>2484585.3205627711</v>
      </c>
      <c r="Q25" s="90">
        <v>2484585.3205627711</v>
      </c>
      <c r="R25" s="90">
        <v>11295.147865496983</v>
      </c>
      <c r="S25" s="90">
        <v>283355.97213450301</v>
      </c>
      <c r="T25" s="90">
        <v>0</v>
      </c>
      <c r="U25" s="59">
        <f>SUM(R25:T25)</f>
        <v>294651.12</v>
      </c>
      <c r="V25" s="90">
        <v>11295.147865496983</v>
      </c>
      <c r="W25" s="90">
        <v>283355.97213450301</v>
      </c>
      <c r="X25" s="90">
        <v>0</v>
      </c>
      <c r="Y25" s="59">
        <f>SUM(V25:X25)</f>
        <v>294651.12</v>
      </c>
      <c r="Z25" s="90">
        <v>259653.30999999997</v>
      </c>
      <c r="AA25" s="91">
        <v>259653.30999999997</v>
      </c>
      <c r="AC25" s="89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1">
        <v>0</v>
      </c>
    </row>
    <row r="26" spans="1:38" ht="25" customHeight="1">
      <c r="A26" s="17"/>
      <c r="B26" s="6" t="s">
        <v>3</v>
      </c>
      <c r="C26" s="29">
        <v>13732</v>
      </c>
      <c r="D26" s="57">
        <v>20725</v>
      </c>
      <c r="E26" s="57">
        <v>1</v>
      </c>
      <c r="F26" s="57">
        <f>SUM(C26:E26)</f>
        <v>34458</v>
      </c>
      <c r="G26" s="57">
        <v>28135</v>
      </c>
      <c r="H26" s="57">
        <v>34458</v>
      </c>
      <c r="I26" s="57">
        <v>5395657.9795710007</v>
      </c>
      <c r="J26" s="57">
        <v>66498.309301559202</v>
      </c>
      <c r="K26" s="57">
        <v>2318578.5833140002</v>
      </c>
      <c r="L26" s="57">
        <v>2901870.800673</v>
      </c>
      <c r="M26" s="57">
        <v>216.83568</v>
      </c>
      <c r="N26" s="54">
        <f>SUM(K26:M26)</f>
        <v>5220666.2196669998</v>
      </c>
      <c r="O26" s="57">
        <v>66498.309301559202</v>
      </c>
      <c r="P26" s="57">
        <v>4417331.9922611788</v>
      </c>
      <c r="Q26" s="57">
        <v>4340732.8780652871</v>
      </c>
      <c r="R26" s="57">
        <v>1980480.3264819998</v>
      </c>
      <c r="S26" s="57">
        <v>1884771.0035180002</v>
      </c>
      <c r="T26" s="57">
        <v>0</v>
      </c>
      <c r="U26" s="57">
        <f>SUM(R26:T26)</f>
        <v>3865251.33</v>
      </c>
      <c r="V26" s="57">
        <v>1980480.3316058072</v>
      </c>
      <c r="W26" s="57">
        <v>1884771.0083941929</v>
      </c>
      <c r="X26" s="57">
        <v>0</v>
      </c>
      <c r="Y26" s="57">
        <f>SUM(V26:X26)</f>
        <v>3865251.34</v>
      </c>
      <c r="Z26" s="57">
        <v>3984214.37</v>
      </c>
      <c r="AA26" s="126">
        <v>3984214.37</v>
      </c>
      <c r="AC26" s="125">
        <v>6550.2744400000001</v>
      </c>
      <c r="AD26" s="57">
        <v>0</v>
      </c>
      <c r="AE26" s="57">
        <v>6550.2744400000001</v>
      </c>
      <c r="AF26" s="57">
        <v>0</v>
      </c>
      <c r="AG26" s="57">
        <v>5646.5795899478644</v>
      </c>
      <c r="AH26" s="57">
        <v>5646.5795899478644</v>
      </c>
      <c r="AI26" s="57">
        <v>2.8421709430404007E-14</v>
      </c>
      <c r="AJ26" s="57">
        <v>0</v>
      </c>
      <c r="AK26" s="57">
        <v>157.11000000000001</v>
      </c>
      <c r="AL26" s="126">
        <v>157.11000000000001</v>
      </c>
    </row>
    <row r="27" spans="1:38" ht="25" customHeight="1" thickBot="1">
      <c r="A27" s="18"/>
      <c r="B27" s="39" t="s">
        <v>43</v>
      </c>
      <c r="C27" s="30">
        <v>175</v>
      </c>
      <c r="D27" s="116">
        <v>3</v>
      </c>
      <c r="E27" s="116">
        <v>0</v>
      </c>
      <c r="F27" s="68">
        <f>SUM(C27:E27)</f>
        <v>178</v>
      </c>
      <c r="G27" s="116">
        <v>146</v>
      </c>
      <c r="H27" s="45"/>
      <c r="I27" s="116">
        <v>821452.67949000001</v>
      </c>
      <c r="J27" s="116">
        <v>494241.67020067922</v>
      </c>
      <c r="K27" s="116">
        <v>763596.77596999996</v>
      </c>
      <c r="L27" s="116">
        <v>10515.07595</v>
      </c>
      <c r="M27" s="116">
        <v>0</v>
      </c>
      <c r="N27" s="80">
        <f>SUM(K27:M27)</f>
        <v>774111.85191999993</v>
      </c>
      <c r="O27" s="116">
        <v>494241.67020067922</v>
      </c>
      <c r="P27" s="116">
        <v>790949.46383304358</v>
      </c>
      <c r="Q27" s="116">
        <v>289626.12651467358</v>
      </c>
      <c r="R27" s="116">
        <v>608637.54141999991</v>
      </c>
      <c r="S27" s="116">
        <v>1855.13858</v>
      </c>
      <c r="T27" s="116">
        <v>0</v>
      </c>
      <c r="U27" s="68">
        <f>SUM(R27:T27)</f>
        <v>610492.67999999993</v>
      </c>
      <c r="V27" s="116">
        <v>304101.24400976161</v>
      </c>
      <c r="W27" s="116">
        <v>926.81599023817046</v>
      </c>
      <c r="X27" s="116">
        <v>0</v>
      </c>
      <c r="Y27" s="68">
        <f>SUM(V27:X27)</f>
        <v>305028.05999999976</v>
      </c>
      <c r="Z27" s="116">
        <v>500779.68000000005</v>
      </c>
      <c r="AA27" s="117">
        <v>293603.45</v>
      </c>
      <c r="AC27" s="121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>
        <v>0</v>
      </c>
    </row>
    <row r="28" spans="1:38" ht="25" customHeight="1" thickBot="1">
      <c r="A28" s="12" t="s">
        <v>44</v>
      </c>
      <c r="B28" s="3" t="s">
        <v>4</v>
      </c>
      <c r="C28" s="26">
        <v>0</v>
      </c>
      <c r="D28" s="108">
        <v>0</v>
      </c>
      <c r="E28" s="108">
        <v>0</v>
      </c>
      <c r="F28" s="66">
        <f>SUM(C28:E28)</f>
        <v>0</v>
      </c>
      <c r="G28" s="108">
        <v>0</v>
      </c>
      <c r="H28" s="48"/>
      <c r="I28" s="108">
        <v>0</v>
      </c>
      <c r="J28" s="108">
        <v>1234.0737794777999</v>
      </c>
      <c r="K28" s="108">
        <v>0</v>
      </c>
      <c r="L28" s="108">
        <v>0</v>
      </c>
      <c r="M28" s="108">
        <v>0</v>
      </c>
      <c r="N28" s="79">
        <f>SUM(K28:M28)</f>
        <v>0</v>
      </c>
      <c r="O28" s="108">
        <v>1234.0737794777999</v>
      </c>
      <c r="P28" s="108">
        <v>8384.7004185205478</v>
      </c>
      <c r="Q28" s="108">
        <v>3545.205459078913</v>
      </c>
      <c r="R28" s="108">
        <v>0</v>
      </c>
      <c r="S28" s="108">
        <v>0</v>
      </c>
      <c r="T28" s="108">
        <v>0</v>
      </c>
      <c r="U28" s="66">
        <f>SUM(R28:T28)</f>
        <v>0</v>
      </c>
      <c r="V28" s="108">
        <v>0</v>
      </c>
      <c r="W28" s="108">
        <v>0</v>
      </c>
      <c r="X28" s="108">
        <v>0</v>
      </c>
      <c r="Y28" s="66">
        <f>SUM(V28:X28)</f>
        <v>0</v>
      </c>
      <c r="Z28" s="108">
        <v>-775.37</v>
      </c>
      <c r="AA28" s="109">
        <v>-775.37</v>
      </c>
      <c r="AC28" s="107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9">
        <v>0</v>
      </c>
    </row>
    <row r="29" spans="1:38" ht="25" customHeight="1" thickBot="1">
      <c r="A29" s="19" t="s">
        <v>45</v>
      </c>
      <c r="B29" s="40" t="s">
        <v>12</v>
      </c>
      <c r="C29" s="31">
        <v>1</v>
      </c>
      <c r="D29" s="13">
        <v>0</v>
      </c>
      <c r="E29" s="13">
        <v>0</v>
      </c>
      <c r="F29" s="69">
        <f>SUM(C29:E29)</f>
        <v>1</v>
      </c>
      <c r="G29" s="13">
        <v>1</v>
      </c>
      <c r="H29" s="49">
        <v>1</v>
      </c>
      <c r="I29" s="13">
        <v>2716.5629399999998</v>
      </c>
      <c r="J29" s="13">
        <v>2716.5629399999998</v>
      </c>
      <c r="K29" s="13">
        <v>2716.5629399999998</v>
      </c>
      <c r="L29" s="13">
        <v>0</v>
      </c>
      <c r="M29" s="13">
        <v>0</v>
      </c>
      <c r="N29" s="81">
        <f>SUM(K29:M29)</f>
        <v>2716.5629399999998</v>
      </c>
      <c r="O29" s="13">
        <v>2716.5629399999998</v>
      </c>
      <c r="P29" s="13">
        <v>2716.5629399999998</v>
      </c>
      <c r="Q29" s="13">
        <v>-2.3395700595756352E-3</v>
      </c>
      <c r="R29" s="13">
        <v>0</v>
      </c>
      <c r="S29" s="13">
        <v>0</v>
      </c>
      <c r="T29" s="13">
        <v>0</v>
      </c>
      <c r="U29" s="69">
        <f>SUM(R29:T29)</f>
        <v>0</v>
      </c>
      <c r="V29" s="13">
        <v>0</v>
      </c>
      <c r="W29" s="13">
        <v>0</v>
      </c>
      <c r="X29" s="13">
        <v>0</v>
      </c>
      <c r="Y29" s="69">
        <f>SUM(V29:X29)</f>
        <v>0</v>
      </c>
      <c r="Z29" s="13">
        <v>0</v>
      </c>
      <c r="AA29" s="20">
        <v>0</v>
      </c>
      <c r="AC29" s="51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20">
        <v>0</v>
      </c>
    </row>
    <row r="30" spans="1:38" ht="24.5" thickBot="1">
      <c r="A30" s="12" t="s">
        <v>46</v>
      </c>
      <c r="B30" s="3" t="s">
        <v>47</v>
      </c>
      <c r="C30" s="28">
        <f>SUM(C31:C32)</f>
        <v>0</v>
      </c>
      <c r="D30" s="111">
        <f>SUM(D31:D32)</f>
        <v>0</v>
      </c>
      <c r="E30" s="111">
        <f>SUM(E31:E32)</f>
        <v>0</v>
      </c>
      <c r="F30" s="67">
        <f>SUM(F31:F32)</f>
        <v>0</v>
      </c>
      <c r="G30" s="111">
        <f>SUM(G31:G32)</f>
        <v>0</v>
      </c>
      <c r="H30" s="44"/>
      <c r="I30" s="111">
        <f t="shared" ref="I30:AA30" si="7">SUM(I31:I32)</f>
        <v>0</v>
      </c>
      <c r="J30" s="111">
        <f t="shared" si="7"/>
        <v>0</v>
      </c>
      <c r="K30" s="111">
        <f t="shared" si="7"/>
        <v>0</v>
      </c>
      <c r="L30" s="111">
        <f t="shared" si="7"/>
        <v>0</v>
      </c>
      <c r="M30" s="111">
        <f t="shared" si="7"/>
        <v>0</v>
      </c>
      <c r="N30" s="14">
        <f t="shared" si="7"/>
        <v>0</v>
      </c>
      <c r="O30" s="111">
        <f t="shared" si="7"/>
        <v>0</v>
      </c>
      <c r="P30" s="111">
        <f t="shared" si="7"/>
        <v>0</v>
      </c>
      <c r="Q30" s="111">
        <f t="shared" si="7"/>
        <v>0</v>
      </c>
      <c r="R30" s="111">
        <f t="shared" si="7"/>
        <v>0</v>
      </c>
      <c r="S30" s="111">
        <f t="shared" si="7"/>
        <v>0</v>
      </c>
      <c r="T30" s="111">
        <f t="shared" si="7"/>
        <v>0</v>
      </c>
      <c r="U30" s="67">
        <f t="shared" si="7"/>
        <v>0</v>
      </c>
      <c r="V30" s="111">
        <f t="shared" si="7"/>
        <v>0</v>
      </c>
      <c r="W30" s="111">
        <f t="shared" si="7"/>
        <v>0</v>
      </c>
      <c r="X30" s="111">
        <f t="shared" si="7"/>
        <v>0</v>
      </c>
      <c r="Y30" s="67">
        <f t="shared" si="7"/>
        <v>0</v>
      </c>
      <c r="Z30" s="111">
        <f t="shared" si="7"/>
        <v>0</v>
      </c>
      <c r="AA30" s="112">
        <f t="shared" si="7"/>
        <v>0</v>
      </c>
      <c r="AC30" s="110">
        <f t="shared" ref="AC30:AL30" si="8">SUM(AC31:AC32)</f>
        <v>0</v>
      </c>
      <c r="AD30" s="111">
        <f t="shared" si="8"/>
        <v>0</v>
      </c>
      <c r="AE30" s="111">
        <f t="shared" si="8"/>
        <v>0</v>
      </c>
      <c r="AF30" s="111">
        <f t="shared" si="8"/>
        <v>0</v>
      </c>
      <c r="AG30" s="111">
        <f t="shared" si="8"/>
        <v>0</v>
      </c>
      <c r="AH30" s="111">
        <f t="shared" si="8"/>
        <v>0</v>
      </c>
      <c r="AI30" s="111">
        <f t="shared" si="8"/>
        <v>0</v>
      </c>
      <c r="AJ30" s="111">
        <f t="shared" si="8"/>
        <v>0</v>
      </c>
      <c r="AK30" s="111">
        <f t="shared" si="8"/>
        <v>0</v>
      </c>
      <c r="AL30" s="112">
        <f t="shared" si="8"/>
        <v>0</v>
      </c>
    </row>
    <row r="31" spans="1:38" ht="14.5">
      <c r="A31" s="16"/>
      <c r="B31" s="5" t="s">
        <v>48</v>
      </c>
      <c r="C31" s="32">
        <v>0</v>
      </c>
      <c r="D31" s="58">
        <v>0</v>
      </c>
      <c r="E31" s="58">
        <v>0</v>
      </c>
      <c r="F31" s="58">
        <f>SUM(C31:E31)</f>
        <v>0</v>
      </c>
      <c r="G31" s="58">
        <v>0</v>
      </c>
      <c r="H31" s="43"/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5">
        <f>SUM(K31:M31)</f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f>SUM(R31:T31)</f>
        <v>0</v>
      </c>
      <c r="V31" s="58">
        <v>0</v>
      </c>
      <c r="W31" s="58">
        <v>0</v>
      </c>
      <c r="X31" s="58">
        <v>0</v>
      </c>
      <c r="Y31" s="58">
        <f>SUM(V31:X31)</f>
        <v>0</v>
      </c>
      <c r="Z31" s="58">
        <v>0</v>
      </c>
      <c r="AA31" s="128">
        <v>0</v>
      </c>
      <c r="AC31" s="12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128">
        <v>0</v>
      </c>
    </row>
    <row r="32" spans="1:38" ht="41" thickBot="1">
      <c r="A32" s="18"/>
      <c r="B32" s="39" t="s">
        <v>49</v>
      </c>
      <c r="C32" s="27">
        <v>0</v>
      </c>
      <c r="D32" s="56">
        <v>0</v>
      </c>
      <c r="E32" s="56">
        <v>0</v>
      </c>
      <c r="F32" s="56">
        <f>SUM(C32:E32)</f>
        <v>0</v>
      </c>
      <c r="G32" s="56">
        <v>0</v>
      </c>
      <c r="H32" s="124"/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3">
        <f>SUM(K32:M32)</f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f>SUM(R32:T32)</f>
        <v>0</v>
      </c>
      <c r="V32" s="56">
        <v>0</v>
      </c>
      <c r="W32" s="56">
        <v>0</v>
      </c>
      <c r="X32" s="56">
        <v>0</v>
      </c>
      <c r="Y32" s="56">
        <f>SUM(V32:X32)</f>
        <v>0</v>
      </c>
      <c r="Z32" s="56">
        <v>0</v>
      </c>
      <c r="AA32" s="130">
        <v>0</v>
      </c>
      <c r="AC32" s="129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130">
        <v>0</v>
      </c>
    </row>
    <row r="33" spans="1:38" ht="24.5" thickBot="1">
      <c r="A33" s="12" t="s">
        <v>50</v>
      </c>
      <c r="B33" s="3" t="s">
        <v>13</v>
      </c>
      <c r="C33" s="26">
        <v>8</v>
      </c>
      <c r="D33" s="108">
        <v>0</v>
      </c>
      <c r="E33" s="108">
        <v>0</v>
      </c>
      <c r="F33" s="66">
        <f>SUM(C33:E33)</f>
        <v>8</v>
      </c>
      <c r="G33" s="108">
        <v>7</v>
      </c>
      <c r="H33" s="108">
        <v>8</v>
      </c>
      <c r="I33" s="108">
        <v>268272.85398200003</v>
      </c>
      <c r="J33" s="108">
        <v>229171.5336561435</v>
      </c>
      <c r="K33" s="108">
        <v>268272.85398200003</v>
      </c>
      <c r="L33" s="108">
        <v>0</v>
      </c>
      <c r="M33" s="108">
        <v>0</v>
      </c>
      <c r="N33" s="79">
        <f>SUM(K33:M33)</f>
        <v>268272.85398200003</v>
      </c>
      <c r="O33" s="108">
        <v>229171.5336561435</v>
      </c>
      <c r="P33" s="108">
        <v>273958.63673264073</v>
      </c>
      <c r="Q33" s="108">
        <v>80466.22335040546</v>
      </c>
      <c r="R33" s="108">
        <v>3.637978807091713E-12</v>
      </c>
      <c r="S33" s="108">
        <v>0</v>
      </c>
      <c r="T33" s="108">
        <v>0</v>
      </c>
      <c r="U33" s="66">
        <f>SUM(R33:T33)</f>
        <v>3.637978807091713E-12</v>
      </c>
      <c r="V33" s="108">
        <v>3.637978807091713E-12</v>
      </c>
      <c r="W33" s="108">
        <v>0</v>
      </c>
      <c r="X33" s="108">
        <v>0</v>
      </c>
      <c r="Y33" s="66">
        <f>SUM(V33:X33)</f>
        <v>3.637978807091713E-12</v>
      </c>
      <c r="Z33" s="108">
        <v>25670.450000000004</v>
      </c>
      <c r="AA33" s="109">
        <v>11636.450000000008</v>
      </c>
      <c r="AC33" s="107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9">
        <v>0</v>
      </c>
    </row>
    <row r="34" spans="1:38" ht="24.5" thickBot="1">
      <c r="A34" s="12" t="s">
        <v>51</v>
      </c>
      <c r="B34" s="3" t="s">
        <v>14</v>
      </c>
      <c r="C34" s="28">
        <f>SUM(C35:C36)</f>
        <v>0</v>
      </c>
      <c r="D34" s="111">
        <f>SUM(D35:D36)</f>
        <v>0</v>
      </c>
      <c r="E34" s="111">
        <f>SUM(E35:E36)</f>
        <v>0</v>
      </c>
      <c r="F34" s="67">
        <f>SUM(F35:F36)</f>
        <v>0</v>
      </c>
      <c r="G34" s="111">
        <f>SUM(G35:G36)</f>
        <v>0</v>
      </c>
      <c r="H34" s="45"/>
      <c r="I34" s="111">
        <f t="shared" ref="I34:AA34" si="9">SUM(I35:I36)</f>
        <v>0</v>
      </c>
      <c r="J34" s="111">
        <f t="shared" si="9"/>
        <v>0</v>
      </c>
      <c r="K34" s="111">
        <f t="shared" si="9"/>
        <v>0</v>
      </c>
      <c r="L34" s="111">
        <f t="shared" si="9"/>
        <v>0</v>
      </c>
      <c r="M34" s="111">
        <f t="shared" si="9"/>
        <v>0</v>
      </c>
      <c r="N34" s="14">
        <f t="shared" si="9"/>
        <v>0</v>
      </c>
      <c r="O34" s="111">
        <f t="shared" si="9"/>
        <v>0</v>
      </c>
      <c r="P34" s="111">
        <f t="shared" si="9"/>
        <v>0</v>
      </c>
      <c r="Q34" s="111">
        <f t="shared" si="9"/>
        <v>0</v>
      </c>
      <c r="R34" s="111">
        <f t="shared" si="9"/>
        <v>0</v>
      </c>
      <c r="S34" s="111">
        <f t="shared" si="9"/>
        <v>0</v>
      </c>
      <c r="T34" s="111">
        <f t="shared" si="9"/>
        <v>0</v>
      </c>
      <c r="U34" s="67">
        <f t="shared" si="9"/>
        <v>0</v>
      </c>
      <c r="V34" s="111">
        <f t="shared" si="9"/>
        <v>0</v>
      </c>
      <c r="W34" s="111">
        <f t="shared" si="9"/>
        <v>0</v>
      </c>
      <c r="X34" s="111">
        <f t="shared" si="9"/>
        <v>0</v>
      </c>
      <c r="Y34" s="67">
        <f t="shared" si="9"/>
        <v>0</v>
      </c>
      <c r="Z34" s="111">
        <f t="shared" si="9"/>
        <v>0</v>
      </c>
      <c r="AA34" s="112">
        <f t="shared" si="9"/>
        <v>0</v>
      </c>
      <c r="AC34" s="110">
        <f t="shared" ref="AC34:AL34" si="10">SUM(AC35:AC36)</f>
        <v>0</v>
      </c>
      <c r="AD34" s="111">
        <f t="shared" si="10"/>
        <v>0</v>
      </c>
      <c r="AE34" s="111">
        <f t="shared" si="10"/>
        <v>0</v>
      </c>
      <c r="AF34" s="111">
        <f t="shared" si="10"/>
        <v>0</v>
      </c>
      <c r="AG34" s="111">
        <f t="shared" si="10"/>
        <v>0</v>
      </c>
      <c r="AH34" s="111">
        <f t="shared" si="10"/>
        <v>0</v>
      </c>
      <c r="AI34" s="111">
        <f t="shared" si="10"/>
        <v>0</v>
      </c>
      <c r="AJ34" s="111">
        <f t="shared" si="10"/>
        <v>0</v>
      </c>
      <c r="AK34" s="111">
        <f t="shared" si="10"/>
        <v>0</v>
      </c>
      <c r="AL34" s="112">
        <f t="shared" si="10"/>
        <v>0</v>
      </c>
    </row>
    <row r="35" spans="1:38" ht="27">
      <c r="A35" s="16"/>
      <c r="B35" s="7" t="s">
        <v>52</v>
      </c>
      <c r="C35" s="24">
        <v>0</v>
      </c>
      <c r="D35" s="102">
        <v>0</v>
      </c>
      <c r="E35" s="102">
        <v>0</v>
      </c>
      <c r="F35" s="64">
        <f>SUM(C35:E35)</f>
        <v>0</v>
      </c>
      <c r="G35" s="102">
        <v>0</v>
      </c>
      <c r="H35" s="46"/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77">
        <f>SUM(K35:M35)</f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64">
        <f>SUM(R35:T35)</f>
        <v>0</v>
      </c>
      <c r="V35" s="102">
        <v>0</v>
      </c>
      <c r="W35" s="102">
        <v>0</v>
      </c>
      <c r="X35" s="102">
        <v>0</v>
      </c>
      <c r="Y35" s="64">
        <f>SUM(V35:X35)</f>
        <v>0</v>
      </c>
      <c r="Z35" s="102">
        <v>0</v>
      </c>
      <c r="AA35" s="103">
        <v>0</v>
      </c>
      <c r="AC35" s="101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3">
        <v>0</v>
      </c>
    </row>
    <row r="36" spans="1:38" ht="41" thickBot="1">
      <c r="A36" s="18"/>
      <c r="B36" s="39" t="s">
        <v>53</v>
      </c>
      <c r="C36" s="27">
        <v>0</v>
      </c>
      <c r="D36" s="56">
        <v>0</v>
      </c>
      <c r="E36" s="56">
        <v>0</v>
      </c>
      <c r="F36" s="56">
        <f>SUM(C36:E36)</f>
        <v>0</v>
      </c>
      <c r="G36" s="56">
        <v>0</v>
      </c>
      <c r="H36" s="50"/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3">
        <f>SUM(K36:M36)</f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f>SUM(R36:T36)</f>
        <v>0</v>
      </c>
      <c r="V36" s="56">
        <v>0</v>
      </c>
      <c r="W36" s="56">
        <v>0</v>
      </c>
      <c r="X36" s="56">
        <v>0</v>
      </c>
      <c r="Y36" s="56">
        <f>SUM(V36:X36)</f>
        <v>0</v>
      </c>
      <c r="Z36" s="56">
        <v>0</v>
      </c>
      <c r="AA36" s="130">
        <v>0</v>
      </c>
      <c r="AC36" s="129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130">
        <v>0</v>
      </c>
    </row>
    <row r="37" spans="1:38" ht="15" thickBot="1">
      <c r="A37" s="12" t="s">
        <v>54</v>
      </c>
      <c r="B37" s="3" t="s">
        <v>5</v>
      </c>
      <c r="C37" s="33">
        <v>9227</v>
      </c>
      <c r="D37" s="114">
        <v>355</v>
      </c>
      <c r="E37" s="114">
        <v>0</v>
      </c>
      <c r="F37" s="70">
        <f>SUM(C37:E37)</f>
        <v>9582</v>
      </c>
      <c r="G37" s="114">
        <v>1931</v>
      </c>
      <c r="H37" s="47"/>
      <c r="I37" s="114">
        <v>3574861.6359040001</v>
      </c>
      <c r="J37" s="114">
        <v>2568534.5447710361</v>
      </c>
      <c r="K37" s="114">
        <v>3518792.028401</v>
      </c>
      <c r="L37" s="114">
        <v>55449.955445</v>
      </c>
      <c r="M37" s="114">
        <v>0</v>
      </c>
      <c r="N37" s="82">
        <f>SUM(K37:M37)</f>
        <v>3574241.9838459999</v>
      </c>
      <c r="O37" s="114">
        <v>2568534.5447710361</v>
      </c>
      <c r="P37" s="114">
        <v>3343851.8703024834</v>
      </c>
      <c r="Q37" s="114">
        <v>878358.83252765238</v>
      </c>
      <c r="R37" s="114">
        <v>1002486.5895000023</v>
      </c>
      <c r="S37" s="114">
        <v>21335.430499999999</v>
      </c>
      <c r="T37" s="114">
        <v>0</v>
      </c>
      <c r="U37" s="70">
        <f>SUM(R37:T37)</f>
        <v>1023822.0200000023</v>
      </c>
      <c r="V37" s="114">
        <v>251389.34208160406</v>
      </c>
      <c r="W37" s="114">
        <v>5594.6879183999554</v>
      </c>
      <c r="X37" s="114">
        <v>0</v>
      </c>
      <c r="Y37" s="70">
        <f>SUM(V37:X37)</f>
        <v>256984.03000000402</v>
      </c>
      <c r="Z37" s="114">
        <v>820657.06000000238</v>
      </c>
      <c r="AA37" s="115">
        <v>234271.89000000394</v>
      </c>
      <c r="AC37" s="113">
        <v>0</v>
      </c>
      <c r="AD37" s="114">
        <v>0</v>
      </c>
      <c r="AE37" s="114">
        <v>0</v>
      </c>
      <c r="AF37" s="114">
        <v>0</v>
      </c>
      <c r="AG37" s="114">
        <v>0</v>
      </c>
      <c r="AH37" s="114">
        <v>0</v>
      </c>
      <c r="AI37" s="114">
        <v>0</v>
      </c>
      <c r="AJ37" s="114">
        <v>0</v>
      </c>
      <c r="AK37" s="114">
        <v>0</v>
      </c>
      <c r="AL37" s="115">
        <v>0</v>
      </c>
    </row>
    <row r="38" spans="1:38" ht="24.5" thickBot="1">
      <c r="A38" s="12" t="s">
        <v>55</v>
      </c>
      <c r="B38" s="3" t="s">
        <v>56</v>
      </c>
      <c r="C38" s="26">
        <v>27435</v>
      </c>
      <c r="D38" s="108">
        <v>18516</v>
      </c>
      <c r="E38" s="108">
        <v>0</v>
      </c>
      <c r="F38" s="66">
        <f>SUM(C38:E38)</f>
        <v>45951</v>
      </c>
      <c r="G38" s="108">
        <v>33186</v>
      </c>
      <c r="H38" s="48"/>
      <c r="I38" s="108">
        <v>16312536.519064002</v>
      </c>
      <c r="J38" s="108">
        <v>13520273.56220001</v>
      </c>
      <c r="K38" s="108">
        <v>13513712.824796002</v>
      </c>
      <c r="L38" s="108">
        <v>2597647.7156150001</v>
      </c>
      <c r="M38" s="108">
        <v>0</v>
      </c>
      <c r="N38" s="79">
        <f>SUM(K38:M38)</f>
        <v>16111360.540411003</v>
      </c>
      <c r="O38" s="108">
        <v>13376524.260965178</v>
      </c>
      <c r="P38" s="108">
        <v>15506336.856458968</v>
      </c>
      <c r="Q38" s="108">
        <v>2548978.5041647647</v>
      </c>
      <c r="R38" s="108">
        <v>5335849.2600359917</v>
      </c>
      <c r="S38" s="108">
        <v>1639703.2199639999</v>
      </c>
      <c r="T38" s="108">
        <v>0</v>
      </c>
      <c r="U38" s="66">
        <f>SUM(R38:T38)</f>
        <v>6975552.4799999911</v>
      </c>
      <c r="V38" s="108">
        <v>1148047.1013444774</v>
      </c>
      <c r="W38" s="108">
        <v>430732.0286555069</v>
      </c>
      <c r="X38" s="108">
        <v>0</v>
      </c>
      <c r="Y38" s="66">
        <f>SUM(V38:X38)</f>
        <v>1578779.1299999843</v>
      </c>
      <c r="Z38" s="108">
        <v>8770408.1499999929</v>
      </c>
      <c r="AA38" s="109">
        <v>1683250.6539999871</v>
      </c>
      <c r="AC38" s="107">
        <v>1375773.3883250002</v>
      </c>
      <c r="AD38" s="108">
        <v>1304203.4672326904</v>
      </c>
      <c r="AE38" s="108">
        <v>1375773.3883250002</v>
      </c>
      <c r="AF38" s="108">
        <v>1304203.4672326904</v>
      </c>
      <c r="AG38" s="108">
        <v>1225518.7898729905</v>
      </c>
      <c r="AH38" s="108">
        <v>63077.333669571206</v>
      </c>
      <c r="AI38" s="108">
        <v>104543</v>
      </c>
      <c r="AJ38" s="108">
        <v>98903.320000000022</v>
      </c>
      <c r="AK38" s="108">
        <v>71271.42</v>
      </c>
      <c r="AL38" s="109">
        <v>6415.6499999999942</v>
      </c>
    </row>
    <row r="39" spans="1:38" ht="15" thickBot="1">
      <c r="A39" s="12" t="s">
        <v>57</v>
      </c>
      <c r="B39" s="3" t="s">
        <v>6</v>
      </c>
      <c r="C39" s="26">
        <v>4</v>
      </c>
      <c r="D39" s="108">
        <v>0</v>
      </c>
      <c r="E39" s="108">
        <v>0</v>
      </c>
      <c r="F39" s="66">
        <f>SUM(C39:E39)</f>
        <v>4</v>
      </c>
      <c r="G39" s="108">
        <v>4</v>
      </c>
      <c r="H39" s="48"/>
      <c r="I39" s="108">
        <v>1773526.7502410002</v>
      </c>
      <c r="J39" s="108">
        <v>1706797.476241</v>
      </c>
      <c r="K39" s="108">
        <v>1773526.750241</v>
      </c>
      <c r="L39" s="108">
        <v>0</v>
      </c>
      <c r="M39" s="108">
        <v>0</v>
      </c>
      <c r="N39" s="79">
        <f>SUM(K39:M39)</f>
        <v>1773526.750241</v>
      </c>
      <c r="O39" s="108">
        <v>1706797.476241</v>
      </c>
      <c r="P39" s="108">
        <v>1691053.3111882014</v>
      </c>
      <c r="Q39" s="108">
        <v>65566.673014993314</v>
      </c>
      <c r="R39" s="108">
        <v>4.6566128730773926E-10</v>
      </c>
      <c r="S39" s="108">
        <v>0</v>
      </c>
      <c r="T39" s="108">
        <v>0</v>
      </c>
      <c r="U39" s="66">
        <f>SUM(R39:T39)</f>
        <v>4.6566128730773926E-10</v>
      </c>
      <c r="V39" s="108">
        <v>-9.9999993108212948E-3</v>
      </c>
      <c r="W39" s="108">
        <v>0</v>
      </c>
      <c r="X39" s="108">
        <v>0</v>
      </c>
      <c r="Y39" s="66">
        <f>SUM(V39:X39)</f>
        <v>-9.9999993108212948E-3</v>
      </c>
      <c r="Z39" s="108">
        <v>4098785.6500000004</v>
      </c>
      <c r="AA39" s="109">
        <v>544.40000000037253</v>
      </c>
      <c r="AC39" s="107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9">
        <v>0</v>
      </c>
    </row>
    <row r="40" spans="1:38" ht="15" thickBot="1">
      <c r="A40" s="12" t="s">
        <v>58</v>
      </c>
      <c r="B40" s="3" t="s">
        <v>7</v>
      </c>
      <c r="C40" s="21">
        <f>SUM(C41:C43)</f>
        <v>9771</v>
      </c>
      <c r="D40" s="87">
        <f>SUM(D41:D43)</f>
        <v>46</v>
      </c>
      <c r="E40" s="87">
        <f>SUM(E41:E43)</f>
        <v>0</v>
      </c>
      <c r="F40" s="63">
        <f>SUM(F41:F43)</f>
        <v>9817</v>
      </c>
      <c r="G40" s="87">
        <f>SUM(G41:G43)</f>
        <v>4859</v>
      </c>
      <c r="H40" s="48"/>
      <c r="I40" s="87">
        <f t="shared" ref="I40:AA40" si="11">SUM(I41:I43)</f>
        <v>5211851.0659999996</v>
      </c>
      <c r="J40" s="87">
        <f t="shared" si="11"/>
        <v>4169480.8527999995</v>
      </c>
      <c r="K40" s="87">
        <f t="shared" si="11"/>
        <v>5191190.0659999996</v>
      </c>
      <c r="L40" s="87">
        <f t="shared" si="11"/>
        <v>20661</v>
      </c>
      <c r="M40" s="87">
        <f t="shared" si="11"/>
        <v>0</v>
      </c>
      <c r="N40" s="72">
        <f t="shared" si="11"/>
        <v>5211851.0659999996</v>
      </c>
      <c r="O40" s="87">
        <f t="shared" si="11"/>
        <v>4169480.8527999995</v>
      </c>
      <c r="P40" s="87">
        <f t="shared" si="11"/>
        <v>4908960.3761725891</v>
      </c>
      <c r="Q40" s="87">
        <f t="shared" si="11"/>
        <v>981792.07523451769</v>
      </c>
      <c r="R40" s="87">
        <f t="shared" si="11"/>
        <v>2633813.4300000006</v>
      </c>
      <c r="S40" s="87">
        <f t="shared" si="11"/>
        <v>0</v>
      </c>
      <c r="T40" s="87">
        <f t="shared" si="11"/>
        <v>0</v>
      </c>
      <c r="U40" s="63">
        <f t="shared" si="11"/>
        <v>2633813.4300000006</v>
      </c>
      <c r="V40" s="87">
        <f t="shared" si="11"/>
        <v>526761.07000000065</v>
      </c>
      <c r="W40" s="87">
        <f t="shared" si="11"/>
        <v>0</v>
      </c>
      <c r="X40" s="87">
        <f t="shared" si="11"/>
        <v>0</v>
      </c>
      <c r="Y40" s="63">
        <f t="shared" si="11"/>
        <v>526761.07000000065</v>
      </c>
      <c r="Z40" s="87">
        <f t="shared" si="11"/>
        <v>-1065765.9100000001</v>
      </c>
      <c r="AA40" s="88">
        <f t="shared" si="11"/>
        <v>-208561.73800000036</v>
      </c>
      <c r="AC40" s="86">
        <f t="shared" ref="AC40:AL40" si="12">SUM(AC41:AC43)</f>
        <v>153052.6</v>
      </c>
      <c r="AD40" s="87">
        <f t="shared" si="12"/>
        <v>122442.08</v>
      </c>
      <c r="AE40" s="87">
        <f t="shared" si="12"/>
        <v>153052.6</v>
      </c>
      <c r="AF40" s="87">
        <f t="shared" si="12"/>
        <v>122442.08</v>
      </c>
      <c r="AG40" s="87">
        <f t="shared" si="12"/>
        <v>7153.4599897277949</v>
      </c>
      <c r="AH40" s="87">
        <f t="shared" si="12"/>
        <v>1430.6919979455706</v>
      </c>
      <c r="AI40" s="87">
        <f t="shared" si="12"/>
        <v>0</v>
      </c>
      <c r="AJ40" s="87">
        <f t="shared" si="12"/>
        <v>0</v>
      </c>
      <c r="AK40" s="87">
        <f t="shared" si="12"/>
        <v>1530.53</v>
      </c>
      <c r="AL40" s="88">
        <f t="shared" si="12"/>
        <v>1530.53</v>
      </c>
    </row>
    <row r="41" spans="1:38" ht="27">
      <c r="A41" s="16"/>
      <c r="B41" s="8" t="s">
        <v>59</v>
      </c>
      <c r="C41" s="34">
        <v>8</v>
      </c>
      <c r="D41" s="119">
        <v>0</v>
      </c>
      <c r="E41" s="119">
        <v>0</v>
      </c>
      <c r="F41" s="71">
        <f>SUM(C41:E41)</f>
        <v>8</v>
      </c>
      <c r="G41" s="119">
        <v>5</v>
      </c>
      <c r="H41" s="46"/>
      <c r="I41" s="119">
        <v>38660</v>
      </c>
      <c r="J41" s="119">
        <v>30928</v>
      </c>
      <c r="K41" s="119">
        <v>38660</v>
      </c>
      <c r="L41" s="119">
        <v>0</v>
      </c>
      <c r="M41" s="119">
        <v>0</v>
      </c>
      <c r="N41" s="83">
        <f>SUM(K41:M41)</f>
        <v>38660</v>
      </c>
      <c r="O41" s="119">
        <v>30928</v>
      </c>
      <c r="P41" s="119">
        <v>28798.60985841844</v>
      </c>
      <c r="Q41" s="119">
        <v>5759.721971683688</v>
      </c>
      <c r="R41" s="119">
        <v>11309.4</v>
      </c>
      <c r="S41" s="119">
        <v>0</v>
      </c>
      <c r="T41" s="119">
        <v>0</v>
      </c>
      <c r="U41" s="71">
        <f>SUM(R41:T41)</f>
        <v>11309.4</v>
      </c>
      <c r="V41" s="119">
        <v>2261.8899999999994</v>
      </c>
      <c r="W41" s="119">
        <v>0</v>
      </c>
      <c r="X41" s="119">
        <v>0</v>
      </c>
      <c r="Y41" s="71">
        <f>SUM(V41:X41)</f>
        <v>2261.8899999999994</v>
      </c>
      <c r="Z41" s="119">
        <v>203.3799999999992</v>
      </c>
      <c r="AA41" s="120">
        <v>203.38999999999942</v>
      </c>
      <c r="AC41" s="118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20">
        <v>0</v>
      </c>
    </row>
    <row r="42" spans="1:38" ht="27">
      <c r="A42" s="17"/>
      <c r="B42" s="6" t="s">
        <v>60</v>
      </c>
      <c r="C42" s="29">
        <v>9724</v>
      </c>
      <c r="D42" s="57">
        <v>46</v>
      </c>
      <c r="E42" s="57">
        <v>0</v>
      </c>
      <c r="F42" s="57">
        <f>SUM(C42:E42)</f>
        <v>9770</v>
      </c>
      <c r="G42" s="57">
        <v>4831</v>
      </c>
      <c r="H42" s="124"/>
      <c r="I42" s="57">
        <v>5081152.3789999997</v>
      </c>
      <c r="J42" s="57">
        <v>4064921.9031999996</v>
      </c>
      <c r="K42" s="57">
        <v>5060491.3789999997</v>
      </c>
      <c r="L42" s="57">
        <v>20661</v>
      </c>
      <c r="M42" s="57">
        <v>0</v>
      </c>
      <c r="N42" s="54">
        <f>SUM(K42:M42)</f>
        <v>5081152.3789999997</v>
      </c>
      <c r="O42" s="57">
        <v>4064921.9031999996</v>
      </c>
      <c r="P42" s="57">
        <v>4766359.034765861</v>
      </c>
      <c r="Q42" s="57">
        <v>953271.8069531722</v>
      </c>
      <c r="R42" s="57">
        <v>2622504.0300000007</v>
      </c>
      <c r="S42" s="57">
        <v>0</v>
      </c>
      <c r="T42" s="57">
        <v>0</v>
      </c>
      <c r="U42" s="57">
        <f>SUM(R42:T42)</f>
        <v>2622504.0300000007</v>
      </c>
      <c r="V42" s="57">
        <v>524499.18000000063</v>
      </c>
      <c r="W42" s="57">
        <v>0</v>
      </c>
      <c r="X42" s="57">
        <v>0</v>
      </c>
      <c r="Y42" s="57">
        <f>SUM(V42:X42)</f>
        <v>524499.18000000063</v>
      </c>
      <c r="Z42" s="57">
        <v>-787182.18000000017</v>
      </c>
      <c r="AA42" s="126">
        <v>-152830.65000000037</v>
      </c>
      <c r="AC42" s="125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126">
        <v>0</v>
      </c>
    </row>
    <row r="43" spans="1:38" ht="15" thickBot="1">
      <c r="A43" s="18"/>
      <c r="B43" s="41" t="s">
        <v>61</v>
      </c>
      <c r="C43" s="30">
        <v>39</v>
      </c>
      <c r="D43" s="116">
        <v>0</v>
      </c>
      <c r="E43" s="116">
        <v>0</v>
      </c>
      <c r="F43" s="68">
        <f>SUM(C43:E43)</f>
        <v>39</v>
      </c>
      <c r="G43" s="116">
        <v>23</v>
      </c>
      <c r="H43" s="45"/>
      <c r="I43" s="116">
        <v>92038.687000000005</v>
      </c>
      <c r="J43" s="116">
        <v>73630.949599999993</v>
      </c>
      <c r="K43" s="116">
        <v>92038.687000000005</v>
      </c>
      <c r="L43" s="116">
        <v>0</v>
      </c>
      <c r="M43" s="116">
        <v>0</v>
      </c>
      <c r="N43" s="80">
        <f>SUM(K43:M43)</f>
        <v>92038.687000000005</v>
      </c>
      <c r="O43" s="116">
        <v>73630.949599999993</v>
      </c>
      <c r="P43" s="116">
        <v>113802.73154830901</v>
      </c>
      <c r="Q43" s="116">
        <v>22760.546309661804</v>
      </c>
      <c r="R43" s="116">
        <v>5.6843418860808015E-14</v>
      </c>
      <c r="S43" s="116">
        <v>0</v>
      </c>
      <c r="T43" s="116">
        <v>0</v>
      </c>
      <c r="U43" s="68">
        <f>SUM(R43:T43)</f>
        <v>5.6843418860808015E-14</v>
      </c>
      <c r="V43" s="116">
        <v>5.6843418860808015E-14</v>
      </c>
      <c r="W43" s="116">
        <v>0</v>
      </c>
      <c r="X43" s="116">
        <v>0</v>
      </c>
      <c r="Y43" s="68">
        <f>SUM(V43:X43)</f>
        <v>5.6843418860808015E-14</v>
      </c>
      <c r="Z43" s="116">
        <v>-278787.11</v>
      </c>
      <c r="AA43" s="117">
        <v>-55934.477999999996</v>
      </c>
      <c r="AC43" s="121">
        <v>153052.6</v>
      </c>
      <c r="AD43" s="116">
        <v>122442.08</v>
      </c>
      <c r="AE43" s="116">
        <v>153052.6</v>
      </c>
      <c r="AF43" s="116">
        <v>122442.08</v>
      </c>
      <c r="AG43" s="116">
        <v>7153.4599897277949</v>
      </c>
      <c r="AH43" s="116">
        <v>1430.6919979455706</v>
      </c>
      <c r="AI43" s="116">
        <v>0</v>
      </c>
      <c r="AJ43" s="116">
        <v>0</v>
      </c>
      <c r="AK43" s="116">
        <v>1530.53</v>
      </c>
      <c r="AL43" s="117">
        <v>1530.53</v>
      </c>
    </row>
    <row r="44" spans="1:38" ht="15" thickBot="1">
      <c r="A44" s="12" t="s">
        <v>62</v>
      </c>
      <c r="B44" s="3" t="s">
        <v>8</v>
      </c>
      <c r="C44" s="26">
        <v>0</v>
      </c>
      <c r="D44" s="108">
        <v>0</v>
      </c>
      <c r="E44" s="108">
        <v>0</v>
      </c>
      <c r="F44" s="66">
        <f>SUM(C44:E44)</f>
        <v>0</v>
      </c>
      <c r="G44" s="108">
        <v>0</v>
      </c>
      <c r="H44" s="48"/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79">
        <f>SUM(K44:M44)</f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66">
        <f>SUM(R44:T44)</f>
        <v>0</v>
      </c>
      <c r="V44" s="108">
        <v>0</v>
      </c>
      <c r="W44" s="108">
        <v>0</v>
      </c>
      <c r="X44" s="108">
        <v>0</v>
      </c>
      <c r="Y44" s="66">
        <f>SUM(V44:X44)</f>
        <v>0</v>
      </c>
      <c r="Z44" s="108">
        <v>0</v>
      </c>
      <c r="AA44" s="109">
        <v>0</v>
      </c>
      <c r="AC44" s="107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9">
        <v>0</v>
      </c>
    </row>
    <row r="45" spans="1:38" ht="36.5" thickBot="1">
      <c r="A45" s="12" t="s">
        <v>63</v>
      </c>
      <c r="B45" s="3" t="s">
        <v>64</v>
      </c>
      <c r="C45" s="28">
        <f>SUM(C46:C48)</f>
        <v>90692</v>
      </c>
      <c r="D45" s="111">
        <f>SUM(D46:D48)</f>
        <v>394</v>
      </c>
      <c r="E45" s="111">
        <f>SUM(E46:E48)</f>
        <v>0</v>
      </c>
      <c r="F45" s="67">
        <f>SUM(F46:F48)</f>
        <v>91086</v>
      </c>
      <c r="G45" s="111">
        <f>SUM(G46:G48)</f>
        <v>2084</v>
      </c>
      <c r="H45" s="48"/>
      <c r="I45" s="111">
        <f t="shared" ref="I45:AA45" si="13">SUM(I46:I48)</f>
        <v>7254103.2444600007</v>
      </c>
      <c r="J45" s="111">
        <f t="shared" si="13"/>
        <v>6400126.2022315506</v>
      </c>
      <c r="K45" s="111">
        <f t="shared" si="13"/>
        <v>7098173.792777</v>
      </c>
      <c r="L45" s="111">
        <f t="shared" si="13"/>
        <v>102221.577311</v>
      </c>
      <c r="M45" s="111">
        <f t="shared" si="13"/>
        <v>0</v>
      </c>
      <c r="N45" s="14">
        <f t="shared" si="13"/>
        <v>7200395.3700879999</v>
      </c>
      <c r="O45" s="111">
        <f t="shared" si="13"/>
        <v>6367364.4140962493</v>
      </c>
      <c r="P45" s="111">
        <f t="shared" si="13"/>
        <v>6720475.3534252821</v>
      </c>
      <c r="Q45" s="111">
        <f t="shared" si="13"/>
        <v>816776.62607164728</v>
      </c>
      <c r="R45" s="111">
        <f t="shared" si="13"/>
        <v>166712.83000000007</v>
      </c>
      <c r="S45" s="111">
        <f t="shared" si="13"/>
        <v>1500</v>
      </c>
      <c r="T45" s="111">
        <f t="shared" si="13"/>
        <v>81347.649999999994</v>
      </c>
      <c r="U45" s="67">
        <f t="shared" si="13"/>
        <v>249560.48000000004</v>
      </c>
      <c r="V45" s="111">
        <f t="shared" si="13"/>
        <v>39705.965383375318</v>
      </c>
      <c r="W45" s="111">
        <f t="shared" si="13"/>
        <v>1499.9962169210842</v>
      </c>
      <c r="X45" s="111">
        <f t="shared" si="13"/>
        <v>16863.378399703601</v>
      </c>
      <c r="Y45" s="67">
        <f t="shared" si="13"/>
        <v>58069.340000000004</v>
      </c>
      <c r="Z45" s="111">
        <f t="shared" si="13"/>
        <v>1084.1999999999971</v>
      </c>
      <c r="AA45" s="112">
        <f t="shared" si="13"/>
        <v>40667.65</v>
      </c>
      <c r="AC45" s="110">
        <f t="shared" ref="AC45:AL45" si="14">SUM(AC46:AC48)</f>
        <v>3833.5934999999999</v>
      </c>
      <c r="AD45" s="111">
        <f t="shared" si="14"/>
        <v>2143.4591669846</v>
      </c>
      <c r="AE45" s="111">
        <f t="shared" si="14"/>
        <v>3833.5934999999999</v>
      </c>
      <c r="AF45" s="111">
        <f t="shared" si="14"/>
        <v>2143.4591669846</v>
      </c>
      <c r="AG45" s="111">
        <f t="shared" si="14"/>
        <v>4213.3404953358386</v>
      </c>
      <c r="AH45" s="111">
        <f t="shared" si="14"/>
        <v>1898.9951804501106</v>
      </c>
      <c r="AI45" s="111">
        <f t="shared" si="14"/>
        <v>0</v>
      </c>
      <c r="AJ45" s="111">
        <f t="shared" si="14"/>
        <v>0</v>
      </c>
      <c r="AK45" s="111">
        <f t="shared" si="14"/>
        <v>5005.24</v>
      </c>
      <c r="AL45" s="112">
        <f t="shared" si="14"/>
        <v>2493.7199999999998</v>
      </c>
    </row>
    <row r="46" spans="1:38" ht="14.5">
      <c r="A46" s="16"/>
      <c r="B46" s="9" t="s">
        <v>65</v>
      </c>
      <c r="C46" s="32">
        <v>932</v>
      </c>
      <c r="D46" s="58">
        <v>227</v>
      </c>
      <c r="E46" s="58">
        <v>0</v>
      </c>
      <c r="F46" s="58">
        <f>SUM(C46:E46)</f>
        <v>1159</v>
      </c>
      <c r="G46" s="58">
        <v>990</v>
      </c>
      <c r="H46" s="46"/>
      <c r="I46" s="58">
        <v>4100543.6232110001</v>
      </c>
      <c r="J46" s="58">
        <v>3647158.6958147599</v>
      </c>
      <c r="K46" s="58">
        <v>3989530.8864439996</v>
      </c>
      <c r="L46" s="58">
        <v>71099.12</v>
      </c>
      <c r="M46" s="58">
        <v>0</v>
      </c>
      <c r="N46" s="55">
        <f>SUM(K46:M46)</f>
        <v>4060630.0064439997</v>
      </c>
      <c r="O46" s="58">
        <v>3616820.0562262796</v>
      </c>
      <c r="P46" s="58">
        <v>4038433.4194937362</v>
      </c>
      <c r="Q46" s="58">
        <v>411117.01458234666</v>
      </c>
      <c r="R46" s="58">
        <v>44920.280000000013</v>
      </c>
      <c r="S46" s="58">
        <v>1500</v>
      </c>
      <c r="T46" s="58">
        <v>81347.649999999994</v>
      </c>
      <c r="U46" s="58">
        <f>SUM(R46:T46)</f>
        <v>127767.93000000001</v>
      </c>
      <c r="V46" s="58">
        <v>27161.315383375339</v>
      </c>
      <c r="W46" s="58">
        <v>1499.9962169210842</v>
      </c>
      <c r="X46" s="58">
        <v>16863.378399703601</v>
      </c>
      <c r="Y46" s="58">
        <f>SUM(V46:X46)</f>
        <v>45524.690000000024</v>
      </c>
      <c r="Z46" s="58">
        <v>101286.83</v>
      </c>
      <c r="AA46" s="128">
        <v>40889.51</v>
      </c>
      <c r="AC46" s="12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128">
        <v>0</v>
      </c>
    </row>
    <row r="47" spans="1:38" ht="14.5">
      <c r="A47" s="17"/>
      <c r="B47" s="42" t="s">
        <v>66</v>
      </c>
      <c r="C47" s="123">
        <v>38</v>
      </c>
      <c r="D47" s="93">
        <v>0</v>
      </c>
      <c r="E47" s="93">
        <v>0</v>
      </c>
      <c r="F47" s="60">
        <f>SUM(C47:E47)</f>
        <v>38</v>
      </c>
      <c r="G47" s="93">
        <v>28</v>
      </c>
      <c r="H47" s="124"/>
      <c r="I47" s="93">
        <v>148268.94498</v>
      </c>
      <c r="J47" s="93">
        <v>102119.71283782041</v>
      </c>
      <c r="K47" s="93">
        <v>142489.1036</v>
      </c>
      <c r="L47" s="93">
        <v>0</v>
      </c>
      <c r="M47" s="93">
        <v>0</v>
      </c>
      <c r="N47" s="74">
        <f>SUM(K47:M47)</f>
        <v>142489.1036</v>
      </c>
      <c r="O47" s="93">
        <v>100145.74315119992</v>
      </c>
      <c r="P47" s="93">
        <v>135995.19108745869</v>
      </c>
      <c r="Q47" s="93">
        <v>49305.482681277193</v>
      </c>
      <c r="R47" s="93">
        <v>-2.2737367544323206E-13</v>
      </c>
      <c r="S47" s="93">
        <v>0</v>
      </c>
      <c r="T47" s="93">
        <v>0</v>
      </c>
      <c r="U47" s="60">
        <f>SUM(R47:T47)</f>
        <v>-2.2737367544323206E-13</v>
      </c>
      <c r="V47" s="93">
        <v>-2.2737367544323206E-13</v>
      </c>
      <c r="W47" s="93">
        <v>0</v>
      </c>
      <c r="X47" s="93">
        <v>0</v>
      </c>
      <c r="Y47" s="60">
        <f>SUM(V47:X47)</f>
        <v>-2.2737367544323206E-13</v>
      </c>
      <c r="Z47" s="93">
        <v>-396.78</v>
      </c>
      <c r="AA47" s="94">
        <v>-396.78</v>
      </c>
      <c r="AC47" s="92">
        <v>0</v>
      </c>
      <c r="AD47" s="93">
        <v>0</v>
      </c>
      <c r="AE47" s="93">
        <v>0</v>
      </c>
      <c r="AF47" s="93">
        <v>0</v>
      </c>
      <c r="AG47" s="93">
        <v>0</v>
      </c>
      <c r="AH47" s="93">
        <v>0</v>
      </c>
      <c r="AI47" s="93">
        <v>0</v>
      </c>
      <c r="AJ47" s="93">
        <v>0</v>
      </c>
      <c r="AK47" s="93">
        <v>0</v>
      </c>
      <c r="AL47" s="94">
        <v>0</v>
      </c>
    </row>
    <row r="48" spans="1:38" ht="15" thickBot="1">
      <c r="A48" s="18"/>
      <c r="B48" s="10" t="s">
        <v>67</v>
      </c>
      <c r="C48" s="30">
        <v>89722</v>
      </c>
      <c r="D48" s="116">
        <v>167</v>
      </c>
      <c r="E48" s="116">
        <v>0</v>
      </c>
      <c r="F48" s="68">
        <f>SUM(C48:E48)</f>
        <v>89889</v>
      </c>
      <c r="G48" s="116">
        <v>1066</v>
      </c>
      <c r="H48" s="124"/>
      <c r="I48" s="116">
        <v>3005290.6762690004</v>
      </c>
      <c r="J48" s="116">
        <v>2650847.7935789698</v>
      </c>
      <c r="K48" s="116">
        <v>2966153.8027330004</v>
      </c>
      <c r="L48" s="116">
        <v>31122.457310999998</v>
      </c>
      <c r="M48" s="116">
        <v>0</v>
      </c>
      <c r="N48" s="80">
        <f>SUM(K48:M48)</f>
        <v>2997276.2600440006</v>
      </c>
      <c r="O48" s="116">
        <v>2650398.6147187697</v>
      </c>
      <c r="P48" s="116">
        <v>2546046.7428440871</v>
      </c>
      <c r="Q48" s="116">
        <v>356354.12880802341</v>
      </c>
      <c r="R48" s="116">
        <v>121792.55000000005</v>
      </c>
      <c r="S48" s="116">
        <v>0</v>
      </c>
      <c r="T48" s="116">
        <v>0</v>
      </c>
      <c r="U48" s="68">
        <f>SUM(R48:T48)</f>
        <v>121792.55000000005</v>
      </c>
      <c r="V48" s="116">
        <v>12544.64999999998</v>
      </c>
      <c r="W48" s="116">
        <v>0</v>
      </c>
      <c r="X48" s="116">
        <v>0</v>
      </c>
      <c r="Y48" s="68">
        <f>SUM(V48:X48)</f>
        <v>12544.64999999998</v>
      </c>
      <c r="Z48" s="116">
        <v>-99805.85</v>
      </c>
      <c r="AA48" s="117">
        <v>174.91999999999825</v>
      </c>
      <c r="AC48" s="121">
        <v>3833.5934999999999</v>
      </c>
      <c r="AD48" s="116">
        <v>2143.4591669846</v>
      </c>
      <c r="AE48" s="116">
        <v>3833.5934999999999</v>
      </c>
      <c r="AF48" s="116">
        <v>2143.4591669846</v>
      </c>
      <c r="AG48" s="116">
        <v>4213.3404953358386</v>
      </c>
      <c r="AH48" s="116">
        <v>1898.9951804501106</v>
      </c>
      <c r="AI48" s="116">
        <v>0</v>
      </c>
      <c r="AJ48" s="116">
        <v>0</v>
      </c>
      <c r="AK48" s="116">
        <v>5005.24</v>
      </c>
      <c r="AL48" s="117">
        <v>2493.7199999999998</v>
      </c>
    </row>
    <row r="49" spans="1:38" ht="15" thickBot="1">
      <c r="A49" s="12" t="s">
        <v>68</v>
      </c>
      <c r="B49" s="3" t="s">
        <v>9</v>
      </c>
      <c r="C49" s="33">
        <v>0</v>
      </c>
      <c r="D49" s="114">
        <v>0</v>
      </c>
      <c r="E49" s="114">
        <v>0</v>
      </c>
      <c r="F49" s="70">
        <f>SUM(C49:E49)</f>
        <v>0</v>
      </c>
      <c r="G49" s="114">
        <v>0</v>
      </c>
      <c r="H49" s="124"/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82">
        <f>SUM(K49:M49)</f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70">
        <f>SUM(R49:T49)</f>
        <v>0</v>
      </c>
      <c r="V49" s="114">
        <v>0</v>
      </c>
      <c r="W49" s="114">
        <v>0</v>
      </c>
      <c r="X49" s="114">
        <v>0</v>
      </c>
      <c r="Y49" s="70">
        <f>SUM(V49:X49)</f>
        <v>0</v>
      </c>
      <c r="Z49" s="114">
        <v>0</v>
      </c>
      <c r="AA49" s="115">
        <v>0</v>
      </c>
      <c r="AC49" s="113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5">
        <v>0</v>
      </c>
    </row>
    <row r="50" spans="1:38" ht="14" thickBot="1">
      <c r="A50" s="241" t="s">
        <v>69</v>
      </c>
      <c r="B50" s="242"/>
      <c r="C50" s="35">
        <f>C11+C16+C17+C20+C21+C24+C28+C29+C30+C33+C34+C37+C38+C39+C40+C44+C45+C49</f>
        <v>2693433</v>
      </c>
      <c r="D50" s="14">
        <f t="shared" ref="D50:AL50" si="15">D11+D16+D17+D20+D21+D24+D28+D29+D30+D33+D34+D37+D38+D39+D40+D44+D45+D49</f>
        <v>1257652</v>
      </c>
      <c r="E50" s="14">
        <f t="shared" si="15"/>
        <v>109768</v>
      </c>
      <c r="F50" s="14">
        <f t="shared" si="15"/>
        <v>4060853</v>
      </c>
      <c r="G50" s="14">
        <f t="shared" si="15"/>
        <v>551028</v>
      </c>
      <c r="H50" s="14">
        <f t="shared" si="15"/>
        <v>1078516</v>
      </c>
      <c r="I50" s="14">
        <f t="shared" si="15"/>
        <v>218684074.548868</v>
      </c>
      <c r="J50" s="14">
        <f t="shared" si="15"/>
        <v>112536250.83629631</v>
      </c>
      <c r="K50" s="14">
        <f t="shared" si="15"/>
        <v>118758523.95599282</v>
      </c>
      <c r="L50" s="14">
        <f t="shared" si="15"/>
        <v>61859671.320427202</v>
      </c>
      <c r="M50" s="14">
        <f t="shared" si="15"/>
        <v>33627540.074366994</v>
      </c>
      <c r="N50" s="14">
        <f t="shared" si="15"/>
        <v>214245735.35078701</v>
      </c>
      <c r="O50" s="14">
        <f t="shared" si="15"/>
        <v>112348114.93905029</v>
      </c>
      <c r="P50" s="14">
        <f t="shared" si="15"/>
        <v>199369065.79959494</v>
      </c>
      <c r="Q50" s="14">
        <f t="shared" si="15"/>
        <v>87928759.146293253</v>
      </c>
      <c r="R50" s="14">
        <f t="shared" si="15"/>
        <v>60921498.60706649</v>
      </c>
      <c r="S50" s="14">
        <f t="shared" si="15"/>
        <v>34525195.579933502</v>
      </c>
      <c r="T50" s="14">
        <f t="shared" si="15"/>
        <v>26484825.952999998</v>
      </c>
      <c r="U50" s="14">
        <f t="shared" si="15"/>
        <v>121931520.13999999</v>
      </c>
      <c r="V50" s="14">
        <f t="shared" si="15"/>
        <v>25781229.22354443</v>
      </c>
      <c r="W50" s="14">
        <f t="shared" si="15"/>
        <v>20765051.706045475</v>
      </c>
      <c r="X50" s="14">
        <f t="shared" si="15"/>
        <v>8023239.9904100671</v>
      </c>
      <c r="Y50" s="14">
        <f t="shared" si="15"/>
        <v>54569520.919999979</v>
      </c>
      <c r="Z50" s="14">
        <f t="shared" si="15"/>
        <v>123790938.55466801</v>
      </c>
      <c r="AA50" s="15">
        <f t="shared" si="15"/>
        <v>53028854.060667984</v>
      </c>
      <c r="AC50" s="52">
        <f t="shared" si="15"/>
        <v>1979123.3562650003</v>
      </c>
      <c r="AD50" s="14">
        <f t="shared" si="15"/>
        <v>1428789.006399675</v>
      </c>
      <c r="AE50" s="14">
        <f t="shared" si="15"/>
        <v>1979123.3562650003</v>
      </c>
      <c r="AF50" s="14">
        <f t="shared" si="15"/>
        <v>1428789.006399675</v>
      </c>
      <c r="AG50" s="14">
        <f t="shared" si="15"/>
        <v>1682445.6699480019</v>
      </c>
      <c r="AH50" s="14">
        <f t="shared" si="15"/>
        <v>511967.10043791478</v>
      </c>
      <c r="AI50" s="14">
        <f t="shared" si="15"/>
        <v>335512.94</v>
      </c>
      <c r="AJ50" s="14">
        <f t="shared" si="15"/>
        <v>98903.320000000022</v>
      </c>
      <c r="AK50" s="14">
        <f t="shared" si="15"/>
        <v>336793.02</v>
      </c>
      <c r="AL50" s="15">
        <f t="shared" si="15"/>
        <v>269425.73</v>
      </c>
    </row>
    <row r="53" spans="1:38">
      <c r="Y53" s="220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Guladi Baladze</cp:lastModifiedBy>
  <cp:lastPrinted>2017-10-18T12:38:28Z</cp:lastPrinted>
  <dcterms:created xsi:type="dcterms:W3CDTF">1996-10-14T23:33:28Z</dcterms:created>
  <dcterms:modified xsi:type="dcterms:W3CDTF">2025-03-04T05:46:06Z</dcterms:modified>
</cp:coreProperties>
</file>